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115" windowHeight="8265"/>
  </bookViews>
  <sheets>
    <sheet name="Relevé de note L1 2018-2019" sheetId="1" r:id="rId1"/>
  </sheets>
  <calcPr calcId="145621"/>
</workbook>
</file>

<file path=xl/calcChain.xml><?xml version="1.0" encoding="utf-8"?>
<calcChain xmlns="http://schemas.openxmlformats.org/spreadsheetml/2006/main">
  <c r="K9" i="1" l="1"/>
  <c r="K19" i="1"/>
  <c r="L19" i="1" s="1"/>
  <c r="K18" i="1"/>
  <c r="N18" i="1" s="1"/>
  <c r="O18" i="1" s="1"/>
  <c r="K17" i="1"/>
  <c r="L17" i="1" s="1"/>
  <c r="K16" i="1"/>
  <c r="K15" i="1"/>
  <c r="K14" i="1"/>
  <c r="K13" i="1"/>
  <c r="K12" i="1"/>
  <c r="N12" i="1" s="1"/>
  <c r="O12" i="1" s="1"/>
  <c r="K11" i="1"/>
  <c r="L11" i="1" s="1"/>
  <c r="K10" i="1"/>
  <c r="K8" i="1"/>
  <c r="L8" i="1" s="1"/>
  <c r="K7" i="1"/>
  <c r="L7" i="1" s="1"/>
  <c r="K6" i="1"/>
  <c r="E19" i="1"/>
  <c r="D19" i="1"/>
  <c r="E18" i="1"/>
  <c r="D18" i="1"/>
  <c r="E16" i="1"/>
  <c r="D16" i="1"/>
  <c r="E13" i="1"/>
  <c r="D13" i="1"/>
  <c r="E12" i="1"/>
  <c r="D12" i="1"/>
  <c r="E11" i="1"/>
  <c r="D11" i="1"/>
  <c r="E9" i="1"/>
  <c r="D9" i="1"/>
  <c r="E6" i="1"/>
  <c r="D6" i="1"/>
  <c r="N9" i="1" l="1"/>
  <c r="N16" i="1"/>
  <c r="L16" i="1"/>
  <c r="N6" i="1"/>
  <c r="O6" i="1" s="1"/>
  <c r="Q13" i="1"/>
  <c r="L15" i="1"/>
  <c r="L12" i="1"/>
  <c r="N11" i="1"/>
  <c r="O11" i="1" s="1"/>
  <c r="N19" i="1"/>
  <c r="O19" i="1" s="1"/>
  <c r="L10" i="1"/>
  <c r="N13" i="1"/>
  <c r="L14" i="1"/>
  <c r="L13" i="1"/>
  <c r="L9" i="1"/>
  <c r="Q6" i="1"/>
  <c r="L6" i="1"/>
  <c r="O9" i="1" l="1"/>
  <c r="R6" i="1" s="1"/>
  <c r="O16" i="1"/>
  <c r="A20" i="1"/>
  <c r="O13" i="1"/>
  <c r="R13" i="1" l="1"/>
  <c r="A21" i="1" s="1"/>
  <c r="H20" i="1" l="1"/>
  <c r="N20" i="1" s="1"/>
</calcChain>
</file>

<file path=xl/sharedStrings.xml><?xml version="1.0" encoding="utf-8"?>
<sst xmlns="http://schemas.openxmlformats.org/spreadsheetml/2006/main" count="60" uniqueCount="43">
  <si>
    <t>RELEVE DE NOTES 2018/2019</t>
  </si>
  <si>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</si>
  <si>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</si>
  <si>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</si>
  <si>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</si>
  <si>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</si>
  <si>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</si>
  <si>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</si>
  <si>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</si>
  <si>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</si>
  <si>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</si>
  <si>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</si>
  <si>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</si>
  <si>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</si>
  <si>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</si>
  <si>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Sess/Ann</t>
  </si>
  <si>
    <t>Session</t>
  </si>
  <si>
    <t>Semestre 1</t>
  </si>
  <si>
    <t>UEF</t>
  </si>
  <si>
    <t>Fondamentale</t>
  </si>
  <si>
    <t>Chimie générale et organique</t>
  </si>
  <si>
    <t>Biologie cellulaire</t>
  </si>
  <si>
    <t>Mathématique Statistique</t>
  </si>
  <si>
    <t>UEM</t>
  </si>
  <si>
    <t>Méthodologique</t>
  </si>
  <si>
    <t>Géologie</t>
  </si>
  <si>
    <t>Techniques de communication et d'expression 1 (en Français)</t>
  </si>
  <si>
    <t>UET</t>
  </si>
  <si>
    <t>Découverte</t>
  </si>
  <si>
    <t>Méthode de Travail et Terminologie 1</t>
  </si>
  <si>
    <t>UED</t>
  </si>
  <si>
    <t>Transversale</t>
  </si>
  <si>
    <t>Histoire universelle des sciences biologiques</t>
  </si>
  <si>
    <t>Semestre 2</t>
  </si>
  <si>
    <t xml:space="preserve">Biologie animale </t>
  </si>
  <si>
    <t xml:space="preserve">Biologie végétale </t>
  </si>
  <si>
    <t>Thermodynamique et chimie des solutions</t>
  </si>
  <si>
    <t>Physique</t>
  </si>
  <si>
    <t>Techniques de communication et d'expression 2 (en Anglais)</t>
  </si>
  <si>
    <t>Sciences de la vie et impacts socio-économiques</t>
  </si>
  <si>
    <t>Méthodes de travail</t>
  </si>
  <si>
    <t xml:space="preserve">Total des crédits cumulés pour l'année (S1+S2) : </t>
  </si>
  <si>
    <t>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</si>
</sst>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164" fontId="7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2" fontId="6" fillId="5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center" vertical="center"/>
    </xf>
    <xf numFmtId="2" fontId="6" fillId="5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164" fontId="2" fillId="2" borderId="0" xfId="0" applyNumberFormat="1" applyFont="1" applyFill="1"/>
    <xf numFmtId="0" fontId="9" fillId="3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30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5" fillId="5" borderId="15" xfId="0" applyFont="1" applyFill="1" applyBorder="1" applyAlignment="1">
      <alignment horizontal="center" vertical="center" textRotation="90"/>
    </xf>
    <xf numFmtId="0" fontId="5" fillId="5" borderId="21" xfId="0" applyFont="1" applyFill="1" applyBorder="1" applyAlignment="1">
      <alignment horizontal="center" vertical="center" textRotation="90"/>
    </xf>
    <xf numFmtId="0" fontId="5" fillId="5" borderId="26" xfId="0" applyFont="1" applyFill="1" applyBorder="1" applyAlignment="1">
      <alignment horizontal="center" vertical="center" textRotation="90"/>
    </xf>
    <xf numFmtId="0" fontId="6" fillId="5" borderId="32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/>
    </xf>
    <xf numFmtId="0" fontId="5" fillId="4" borderId="37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textRotation="90"/>
    </xf>
    <xf numFmtId="0" fontId="8" fillId="3" borderId="13" xfId="0" applyFont="1" applyFill="1" applyBorder="1" applyAlignment="1">
      <alignment textRotation="90"/>
    </xf>
    <xf numFmtId="0" fontId="8" fillId="3" borderId="14" xfId="0" applyFont="1" applyFill="1" applyBorder="1" applyAlignment="1">
      <alignment textRotation="90"/>
    </xf>
    <xf numFmtId="0" fontId="9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workbookViewId="0">
      <selection activeCell="J7" sqref="J7"/>
    </sheetView>
  </sheetViews>
  <sheetFormatPr baseColWidth="10" defaultRowHeight="15" x14ac:dyDescent="0.25"/>
  <cols>
    <col min="1" max="1" width="3.5703125" style="1" bestFit="1" customWidth="1"/>
    <col min="2" max="2" width="6.7109375" style="1" customWidth="1"/>
    <col min="3" max="3" width="11.42578125" style="1"/>
    <col min="4" max="4" width="7.7109375" style="1" customWidth="1"/>
    <col min="5" max="5" width="5.42578125" style="1" customWidth="1"/>
    <col min="6" max="6" width="11.42578125" style="1"/>
    <col min="7" max="7" width="32.7109375" style="1" customWidth="1"/>
    <col min="8" max="8" width="7.7109375" style="1" customWidth="1"/>
    <col min="9" max="9" width="6.140625" style="1" bestFit="1" customWidth="1"/>
    <col min="10" max="10" width="6" style="1" customWidth="1"/>
    <col min="11" max="11" width="6.5703125" style="1" hidden="1" customWidth="1"/>
    <col min="12" max="12" width="6.7109375" style="1" bestFit="1" customWidth="1"/>
    <col min="13" max="13" width="9.85546875" style="1" bestFit="1" customWidth="1"/>
    <col min="14" max="14" width="12.140625" style="1" customWidth="1"/>
    <col min="15" max="15" width="7.42578125" style="1" customWidth="1"/>
    <col min="16" max="16" width="8.42578125" style="1" bestFit="1" customWidth="1"/>
    <col min="17" max="17" width="10.5703125" style="1" customWidth="1"/>
    <col min="18" max="18" width="6.7109375" style="1" bestFit="1" customWidth="1"/>
    <col min="19" max="19" width="8.42578125" style="1" bestFit="1" customWidth="1"/>
    <col min="20" max="20" width="9.28515625" style="41" customWidth="1"/>
    <col min="21" max="34" width="11.42578125" style="41"/>
    <col min="35" max="16384" width="11.42578125" style="1"/>
  </cols>
  <sheetData>
    <row r="1" spans="1:21" ht="27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4"/>
      <c r="R2" s="39" t="s">
        <v>1</v>
      </c>
      <c r="S2" s="40" t="s">
        <v>42</v>
      </c>
    </row>
    <row r="3" spans="1:21" x14ac:dyDescent="0.25">
      <c r="A3" s="129" t="s">
        <v>2</v>
      </c>
      <c r="B3" s="132" t="s">
        <v>3</v>
      </c>
      <c r="C3" s="132"/>
      <c r="D3" s="132"/>
      <c r="E3" s="132"/>
      <c r="F3" s="132" t="s">
        <v>4</v>
      </c>
      <c r="G3" s="132"/>
      <c r="H3" s="132"/>
      <c r="I3" s="132"/>
      <c r="J3" s="43"/>
      <c r="K3" s="141" t="s">
        <v>5</v>
      </c>
      <c r="L3" s="142"/>
      <c r="M3" s="142"/>
      <c r="N3" s="142"/>
      <c r="O3" s="142"/>
      <c r="P3" s="142"/>
      <c r="Q3" s="142"/>
      <c r="R3" s="142"/>
      <c r="S3" s="143"/>
    </row>
    <row r="4" spans="1:21" x14ac:dyDescent="0.25">
      <c r="A4" s="130"/>
      <c r="B4" s="133" t="s">
        <v>6</v>
      </c>
      <c r="C4" s="133" t="s">
        <v>7</v>
      </c>
      <c r="D4" s="135" t="s">
        <v>8</v>
      </c>
      <c r="E4" s="133" t="s">
        <v>9</v>
      </c>
      <c r="F4" s="133" t="s">
        <v>10</v>
      </c>
      <c r="G4" s="133"/>
      <c r="H4" s="135" t="s">
        <v>8</v>
      </c>
      <c r="I4" s="133" t="s">
        <v>9</v>
      </c>
      <c r="J4" s="8"/>
      <c r="K4" s="138" t="s">
        <v>11</v>
      </c>
      <c r="L4" s="139"/>
      <c r="M4" s="140"/>
      <c r="N4" s="138" t="s">
        <v>12</v>
      </c>
      <c r="O4" s="139"/>
      <c r="P4" s="140"/>
      <c r="Q4" s="138" t="s">
        <v>2</v>
      </c>
      <c r="R4" s="139"/>
      <c r="S4" s="140"/>
    </row>
    <row r="5" spans="1:21" ht="22.5" customHeight="1" thickBot="1" x14ac:dyDescent="0.3">
      <c r="A5" s="131"/>
      <c r="B5" s="134"/>
      <c r="C5" s="134"/>
      <c r="D5" s="136"/>
      <c r="E5" s="134"/>
      <c r="F5" s="134"/>
      <c r="G5" s="134"/>
      <c r="H5" s="136"/>
      <c r="I5" s="134"/>
      <c r="J5" s="25" t="s">
        <v>13</v>
      </c>
      <c r="K5" s="24" t="s">
        <v>13</v>
      </c>
      <c r="L5" s="25" t="s">
        <v>14</v>
      </c>
      <c r="M5" s="25" t="s">
        <v>15</v>
      </c>
      <c r="N5" s="25" t="s">
        <v>13</v>
      </c>
      <c r="O5" s="25" t="s">
        <v>14</v>
      </c>
      <c r="P5" s="25" t="s">
        <v>16</v>
      </c>
      <c r="Q5" s="24" t="s">
        <v>13</v>
      </c>
      <c r="R5" s="25" t="s">
        <v>14</v>
      </c>
      <c r="S5" s="25" t="s">
        <v>16</v>
      </c>
    </row>
    <row r="6" spans="1:21" x14ac:dyDescent="0.25">
      <c r="A6" s="123" t="s">
        <v>17</v>
      </c>
      <c r="B6" s="126" t="s">
        <v>18</v>
      </c>
      <c r="C6" s="114" t="s">
        <v>19</v>
      </c>
      <c r="D6" s="114">
        <f>SUM(H6:H8)</f>
        <v>18</v>
      </c>
      <c r="E6" s="114">
        <f>SUM(I6:I8)</f>
        <v>9</v>
      </c>
      <c r="F6" s="110" t="s">
        <v>20</v>
      </c>
      <c r="G6" s="111"/>
      <c r="H6" s="26">
        <v>6</v>
      </c>
      <c r="I6" s="27">
        <v>3</v>
      </c>
      <c r="J6" s="44"/>
      <c r="K6" s="48">
        <f t="shared" ref="K6:K19" si="0">IF(J6&gt;20,IF(J6&lt;0,J6,""),J6)</f>
        <v>0</v>
      </c>
      <c r="L6" s="27" t="str">
        <f t="shared" ref="L6:L17" si="1">IF(K6&gt;=10,H6,"")</f>
        <v/>
      </c>
      <c r="M6" s="27"/>
      <c r="N6" s="112">
        <f>(K6*I6+K7*I7+K8*I8)/SUM(I6:I8)</f>
        <v>0</v>
      </c>
      <c r="O6" s="114">
        <f>IF(N6&gt;=10,SUM(H7:H8),SUM(L7:L8))</f>
        <v>0</v>
      </c>
      <c r="P6" s="114">
        <v>1</v>
      </c>
      <c r="Q6" s="117">
        <f>(K6*I6+K7*I7+K8*I8+K9*I9+K10*I10+K11*I11+K12*I12)/SUM(I6:I12)</f>
        <v>0</v>
      </c>
      <c r="R6" s="114">
        <f>IF(Q6&gt;=10,30,SUM(O6:O12))</f>
        <v>0</v>
      </c>
      <c r="S6" s="92"/>
    </row>
    <row r="7" spans="1:21" x14ac:dyDescent="0.25">
      <c r="A7" s="124"/>
      <c r="B7" s="127"/>
      <c r="C7" s="115"/>
      <c r="D7" s="115"/>
      <c r="E7" s="115"/>
      <c r="F7" s="95" t="s">
        <v>21</v>
      </c>
      <c r="G7" s="96"/>
      <c r="H7" s="10">
        <v>8</v>
      </c>
      <c r="I7" s="10">
        <v>4</v>
      </c>
      <c r="J7" s="45"/>
      <c r="K7" s="49">
        <f t="shared" si="0"/>
        <v>0</v>
      </c>
      <c r="L7" s="10" t="str">
        <f t="shared" si="1"/>
        <v/>
      </c>
      <c r="M7" s="10"/>
      <c r="N7" s="113"/>
      <c r="O7" s="115"/>
      <c r="P7" s="115"/>
      <c r="Q7" s="118"/>
      <c r="R7" s="115"/>
      <c r="S7" s="93"/>
    </row>
    <row r="8" spans="1:21" x14ac:dyDescent="0.25">
      <c r="A8" s="124"/>
      <c r="B8" s="100"/>
      <c r="C8" s="116"/>
      <c r="D8" s="116"/>
      <c r="E8" s="116"/>
      <c r="F8" s="97" t="s">
        <v>22</v>
      </c>
      <c r="G8" s="98"/>
      <c r="H8" s="10">
        <v>4</v>
      </c>
      <c r="I8" s="10">
        <v>2</v>
      </c>
      <c r="J8" s="45"/>
      <c r="K8" s="49">
        <f t="shared" si="0"/>
        <v>0</v>
      </c>
      <c r="L8" s="10" t="str">
        <f t="shared" si="1"/>
        <v/>
      </c>
      <c r="M8" s="10"/>
      <c r="N8" s="109"/>
      <c r="O8" s="116"/>
      <c r="P8" s="116"/>
      <c r="Q8" s="118"/>
      <c r="R8" s="115"/>
      <c r="S8" s="93"/>
    </row>
    <row r="9" spans="1:21" x14ac:dyDescent="0.25">
      <c r="A9" s="124"/>
      <c r="B9" s="99" t="s">
        <v>23</v>
      </c>
      <c r="C9" s="101" t="s">
        <v>24</v>
      </c>
      <c r="D9" s="103">
        <f>SUM(H9:H10)</f>
        <v>9</v>
      </c>
      <c r="E9" s="104">
        <f>SUM(I9:I10)</f>
        <v>5</v>
      </c>
      <c r="F9" s="106" t="s">
        <v>25</v>
      </c>
      <c r="G9" s="107"/>
      <c r="H9" s="10">
        <v>5</v>
      </c>
      <c r="I9" s="10">
        <v>3</v>
      </c>
      <c r="J9" s="45"/>
      <c r="K9" s="49">
        <f t="shared" si="0"/>
        <v>0</v>
      </c>
      <c r="L9" s="10" t="str">
        <f t="shared" si="1"/>
        <v/>
      </c>
      <c r="M9" s="10"/>
      <c r="N9" s="108">
        <f>(K9*I9+K10*I10)/SUM(I9:I10)</f>
        <v>0</v>
      </c>
      <c r="O9" s="103">
        <f>IF(N9&gt;=10,SUM(H9:H10),SUM(L9:L10))</f>
        <v>0</v>
      </c>
      <c r="P9" s="137">
        <v>1</v>
      </c>
      <c r="Q9" s="118"/>
      <c r="R9" s="115"/>
      <c r="S9" s="93"/>
    </row>
    <row r="10" spans="1:21" ht="27" customHeight="1" x14ac:dyDescent="0.25">
      <c r="A10" s="124"/>
      <c r="B10" s="100"/>
      <c r="C10" s="102"/>
      <c r="D10" s="103"/>
      <c r="E10" s="105"/>
      <c r="F10" s="106" t="s">
        <v>26</v>
      </c>
      <c r="G10" s="107"/>
      <c r="H10" s="10">
        <v>4</v>
      </c>
      <c r="I10" s="10">
        <v>2</v>
      </c>
      <c r="J10" s="45"/>
      <c r="K10" s="49">
        <f t="shared" si="0"/>
        <v>0</v>
      </c>
      <c r="L10" s="10" t="str">
        <f t="shared" si="1"/>
        <v/>
      </c>
      <c r="M10" s="10"/>
      <c r="N10" s="109"/>
      <c r="O10" s="103"/>
      <c r="P10" s="116"/>
      <c r="Q10" s="118"/>
      <c r="R10" s="115"/>
      <c r="S10" s="93"/>
    </row>
    <row r="11" spans="1:21" x14ac:dyDescent="0.25">
      <c r="A11" s="124"/>
      <c r="B11" s="28" t="s">
        <v>27</v>
      </c>
      <c r="C11" s="11" t="s">
        <v>28</v>
      </c>
      <c r="D11" s="10">
        <f>H11</f>
        <v>2</v>
      </c>
      <c r="E11" s="10">
        <f>I11</f>
        <v>2</v>
      </c>
      <c r="F11" s="106" t="s">
        <v>29</v>
      </c>
      <c r="G11" s="107"/>
      <c r="H11" s="12">
        <v>2</v>
      </c>
      <c r="I11" s="9">
        <v>2</v>
      </c>
      <c r="J11" s="45"/>
      <c r="K11" s="49">
        <f t="shared" si="0"/>
        <v>0</v>
      </c>
      <c r="L11" s="10" t="str">
        <f t="shared" si="1"/>
        <v/>
      </c>
      <c r="M11" s="10"/>
      <c r="N11" s="13">
        <f>K11</f>
        <v>0</v>
      </c>
      <c r="O11" s="10" t="str">
        <f>IF(N11&gt;=10,H11,"")</f>
        <v/>
      </c>
      <c r="P11" s="10">
        <v>1</v>
      </c>
      <c r="Q11" s="118"/>
      <c r="R11" s="115"/>
      <c r="S11" s="93"/>
      <c r="U11" s="42"/>
    </row>
    <row r="12" spans="1:21" ht="15.75" thickBot="1" x14ac:dyDescent="0.3">
      <c r="A12" s="125"/>
      <c r="B12" s="29" t="s">
        <v>30</v>
      </c>
      <c r="C12" s="30" t="s">
        <v>31</v>
      </c>
      <c r="D12" s="31">
        <f>H12</f>
        <v>1</v>
      </c>
      <c r="E12" s="31">
        <f>I12</f>
        <v>1</v>
      </c>
      <c r="F12" s="121" t="s">
        <v>32</v>
      </c>
      <c r="G12" s="122"/>
      <c r="H12" s="31">
        <v>1</v>
      </c>
      <c r="I12" s="31">
        <v>1</v>
      </c>
      <c r="J12" s="46"/>
      <c r="K12" s="50">
        <f t="shared" si="0"/>
        <v>0</v>
      </c>
      <c r="L12" s="31" t="str">
        <f t="shared" si="1"/>
        <v/>
      </c>
      <c r="M12" s="31"/>
      <c r="N12" s="32">
        <f>K12</f>
        <v>0</v>
      </c>
      <c r="O12" s="31" t="str">
        <f>IF(N12&gt;=10,H12,"")</f>
        <v/>
      </c>
      <c r="P12" s="31">
        <v>1</v>
      </c>
      <c r="Q12" s="119"/>
      <c r="R12" s="120"/>
      <c r="S12" s="94"/>
    </row>
    <row r="13" spans="1:21" x14ac:dyDescent="0.25">
      <c r="A13" s="77" t="s">
        <v>33</v>
      </c>
      <c r="B13" s="80" t="s">
        <v>18</v>
      </c>
      <c r="C13" s="83" t="s">
        <v>19</v>
      </c>
      <c r="D13" s="52">
        <f>SUM(H13:H15)</f>
        <v>18</v>
      </c>
      <c r="E13" s="52">
        <f>SUM(I13:I15)</f>
        <v>9</v>
      </c>
      <c r="F13" s="33" t="s">
        <v>34</v>
      </c>
      <c r="G13" s="33"/>
      <c r="H13" s="34">
        <v>6</v>
      </c>
      <c r="I13" s="34">
        <v>3</v>
      </c>
      <c r="J13" s="47"/>
      <c r="K13" s="48">
        <f t="shared" si="0"/>
        <v>0</v>
      </c>
      <c r="L13" s="34" t="str">
        <f t="shared" si="1"/>
        <v/>
      </c>
      <c r="M13" s="34"/>
      <c r="N13" s="89">
        <f>(K13*I13+K14*I14+K15*I15)/SUM(I13:I15)</f>
        <v>0</v>
      </c>
      <c r="O13" s="52">
        <f>IF(N13&gt;=10,SUM(H13:H15),SUM(L13:L15))</f>
        <v>0</v>
      </c>
      <c r="P13" s="52">
        <v>1</v>
      </c>
      <c r="Q13" s="60">
        <f>(K13*I13+K14*I14+K15*I15+K16*I16+K17*I17+K18*I18+K19*I19)/SUM(I13:I19)</f>
        <v>0</v>
      </c>
      <c r="R13" s="52">
        <f>IF(Q13&gt;=10,30,SUM(O13:O19))</f>
        <v>0</v>
      </c>
      <c r="S13" s="64"/>
    </row>
    <row r="14" spans="1:21" x14ac:dyDescent="0.25">
      <c r="A14" s="78"/>
      <c r="B14" s="81"/>
      <c r="C14" s="84"/>
      <c r="D14" s="53"/>
      <c r="E14" s="53"/>
      <c r="F14" s="85" t="s">
        <v>35</v>
      </c>
      <c r="G14" s="86"/>
      <c r="H14" s="15">
        <v>6</v>
      </c>
      <c r="I14" s="16">
        <v>3</v>
      </c>
      <c r="J14" s="45"/>
      <c r="K14" s="49">
        <f t="shared" si="0"/>
        <v>0</v>
      </c>
      <c r="L14" s="14" t="str">
        <f t="shared" si="1"/>
        <v/>
      </c>
      <c r="M14" s="17"/>
      <c r="N14" s="90"/>
      <c r="O14" s="53"/>
      <c r="P14" s="53"/>
      <c r="Q14" s="61"/>
      <c r="R14" s="53"/>
      <c r="S14" s="65"/>
    </row>
    <row r="15" spans="1:21" x14ac:dyDescent="0.25">
      <c r="A15" s="78"/>
      <c r="B15" s="82"/>
      <c r="C15" s="58"/>
      <c r="D15" s="54"/>
      <c r="E15" s="54"/>
      <c r="F15" s="87" t="s">
        <v>36</v>
      </c>
      <c r="G15" s="86"/>
      <c r="H15" s="14">
        <v>6</v>
      </c>
      <c r="I15" s="14">
        <v>3</v>
      </c>
      <c r="J15" s="45"/>
      <c r="K15" s="49">
        <f t="shared" si="0"/>
        <v>0</v>
      </c>
      <c r="L15" s="14" t="str">
        <f t="shared" si="1"/>
        <v/>
      </c>
      <c r="M15" s="18"/>
      <c r="N15" s="91"/>
      <c r="O15" s="54"/>
      <c r="P15" s="54"/>
      <c r="Q15" s="61"/>
      <c r="R15" s="53"/>
      <c r="S15" s="65"/>
    </row>
    <row r="16" spans="1:21" x14ac:dyDescent="0.25">
      <c r="A16" s="78"/>
      <c r="B16" s="55" t="s">
        <v>23</v>
      </c>
      <c r="C16" s="57" t="s">
        <v>24</v>
      </c>
      <c r="D16" s="59">
        <f>SUM(H16:H17)</f>
        <v>9</v>
      </c>
      <c r="E16" s="59">
        <f>SUM(I16:I17)</f>
        <v>5</v>
      </c>
      <c r="F16" s="87" t="s">
        <v>37</v>
      </c>
      <c r="G16" s="86"/>
      <c r="H16" s="14">
        <v>5</v>
      </c>
      <c r="I16" s="14">
        <v>3</v>
      </c>
      <c r="J16" s="45"/>
      <c r="K16" s="49">
        <f t="shared" si="0"/>
        <v>0</v>
      </c>
      <c r="L16" s="14" t="str">
        <f t="shared" si="1"/>
        <v/>
      </c>
      <c r="M16" s="14"/>
      <c r="N16" s="88">
        <f>(K16*I16+K17*I17)/SUM(I16:I17)</f>
        <v>0</v>
      </c>
      <c r="O16" s="69">
        <f>IF(N16&gt;=10,SUM(H16:H17),SUM(L16:L17))</f>
        <v>0</v>
      </c>
      <c r="P16" s="69">
        <v>1</v>
      </c>
      <c r="Q16" s="61"/>
      <c r="R16" s="53"/>
      <c r="S16" s="65"/>
    </row>
    <row r="17" spans="1:19" ht="27" customHeight="1" x14ac:dyDescent="0.25">
      <c r="A17" s="78"/>
      <c r="B17" s="56"/>
      <c r="C17" s="58"/>
      <c r="D17" s="59"/>
      <c r="E17" s="59"/>
      <c r="F17" s="70" t="s">
        <v>38</v>
      </c>
      <c r="G17" s="71"/>
      <c r="H17" s="14">
        <v>4</v>
      </c>
      <c r="I17" s="14">
        <v>2</v>
      </c>
      <c r="J17" s="45"/>
      <c r="K17" s="49">
        <f t="shared" si="0"/>
        <v>0</v>
      </c>
      <c r="L17" s="14" t="str">
        <f t="shared" si="1"/>
        <v/>
      </c>
      <c r="M17" s="14"/>
      <c r="N17" s="88"/>
      <c r="O17" s="54"/>
      <c r="P17" s="54"/>
      <c r="Q17" s="61"/>
      <c r="R17" s="53"/>
      <c r="S17" s="65"/>
    </row>
    <row r="18" spans="1:19" x14ac:dyDescent="0.25">
      <c r="A18" s="78"/>
      <c r="B18" s="19" t="s">
        <v>30</v>
      </c>
      <c r="C18" s="20" t="s">
        <v>28</v>
      </c>
      <c r="D18" s="14">
        <f>H18</f>
        <v>2</v>
      </c>
      <c r="E18" s="14">
        <f>I18</f>
        <v>2</v>
      </c>
      <c r="F18" s="72" t="s">
        <v>39</v>
      </c>
      <c r="G18" s="73"/>
      <c r="H18" s="14">
        <v>2</v>
      </c>
      <c r="I18" s="14">
        <v>2</v>
      </c>
      <c r="J18" s="45"/>
      <c r="K18" s="49">
        <f t="shared" si="0"/>
        <v>0</v>
      </c>
      <c r="L18" s="14"/>
      <c r="M18" s="14"/>
      <c r="N18" s="21">
        <f>K18</f>
        <v>0</v>
      </c>
      <c r="O18" s="14" t="str">
        <f>IF(N18&gt;=10,H18,"")</f>
        <v/>
      </c>
      <c r="P18" s="16"/>
      <c r="Q18" s="61"/>
      <c r="R18" s="53"/>
      <c r="S18" s="65"/>
    </row>
    <row r="19" spans="1:19" ht="15.75" thickBot="1" x14ac:dyDescent="0.3">
      <c r="A19" s="79"/>
      <c r="B19" s="35" t="s">
        <v>27</v>
      </c>
      <c r="C19" s="36" t="s">
        <v>31</v>
      </c>
      <c r="D19" s="37">
        <f>H19</f>
        <v>1</v>
      </c>
      <c r="E19" s="37">
        <f>I19</f>
        <v>1</v>
      </c>
      <c r="F19" s="74" t="s">
        <v>40</v>
      </c>
      <c r="G19" s="75"/>
      <c r="H19" s="37">
        <v>1</v>
      </c>
      <c r="I19" s="37">
        <v>1</v>
      </c>
      <c r="J19" s="46"/>
      <c r="K19" s="51">
        <f t="shared" si="0"/>
        <v>0</v>
      </c>
      <c r="L19" s="37" t="str">
        <f>IF(K19&gt;=10,H19,"")</f>
        <v/>
      </c>
      <c r="M19" s="37"/>
      <c r="N19" s="38">
        <f>K19</f>
        <v>0</v>
      </c>
      <c r="O19" s="37" t="str">
        <f>IF(N19&gt;=10,H19,"")</f>
        <v/>
      </c>
      <c r="P19" s="37">
        <v>1</v>
      </c>
      <c r="Q19" s="62"/>
      <c r="R19" s="63"/>
      <c r="S19" s="66"/>
    </row>
    <row r="20" spans="1:19" x14ac:dyDescent="0.25">
      <c r="A20" s="76" t="str">
        <f>"Moyenne annuelle : "&amp;(ROUND(AVERAGE(Q6:Q19),2))</f>
        <v>Moyenne annuelle : 0</v>
      </c>
      <c r="B20" s="76"/>
      <c r="C20" s="76"/>
      <c r="D20" s="5"/>
      <c r="E20" s="68" t="s">
        <v>41</v>
      </c>
      <c r="F20" s="68"/>
      <c r="G20" s="68"/>
      <c r="H20" s="6">
        <f>SUM(R6:R19)</f>
        <v>0</v>
      </c>
      <c r="I20" s="22"/>
      <c r="J20" s="22"/>
      <c r="K20" s="23"/>
      <c r="L20" s="22"/>
      <c r="M20" s="22"/>
      <c r="N20" s="68" t="str">
        <f xml:space="preserve"> "Total des crédits dans le cursus : "&amp;IF(S2="L1",H20,IF(S2="L2",H20+60,H20+120))</f>
        <v>Total des crédits dans le cursus : 0</v>
      </c>
      <c r="O20" s="68"/>
      <c r="P20" s="68"/>
      <c r="Q20" s="68"/>
      <c r="R20" s="68"/>
      <c r="S20" s="68"/>
    </row>
    <row r="21" spans="1:19" x14ac:dyDescent="0.25">
      <c r="A21" s="67" t="str">
        <f>"Décision du jury : "&amp;IF(SUM(R6:R19)=60,"Admis(e)",IF(AND(SUM(R6:R19)&gt;=30,MIN(R6:R19)&gt;=10),"Admis(e) avec dettes","Ajourné(e)"))</f>
        <v>Décision du jury : Ajourné(e)</v>
      </c>
      <c r="B21" s="67"/>
      <c r="C21" s="67"/>
      <c r="D21" s="67"/>
      <c r="E21" s="67"/>
      <c r="F21" s="67"/>
      <c r="G21" s="2"/>
      <c r="H21" s="7"/>
      <c r="I21" s="2"/>
      <c r="J21" s="2"/>
      <c r="K21" s="3"/>
      <c r="L21" s="4"/>
      <c r="M21" s="4"/>
      <c r="N21" s="4"/>
      <c r="O21" s="4"/>
      <c r="P21" s="4"/>
      <c r="Q21" s="4"/>
      <c r="R21" s="4"/>
      <c r="S21" s="4"/>
    </row>
    <row r="22" spans="1:19" s="41" customFormat="1" x14ac:dyDescent="0.25"/>
    <row r="23" spans="1:19" s="41" customFormat="1" x14ac:dyDescent="0.25"/>
    <row r="24" spans="1:19" s="41" customFormat="1" x14ac:dyDescent="0.25"/>
    <row r="25" spans="1:19" s="41" customFormat="1" x14ac:dyDescent="0.25"/>
    <row r="26" spans="1:19" s="41" customFormat="1" x14ac:dyDescent="0.25"/>
    <row r="27" spans="1:19" s="41" customFormat="1" x14ac:dyDescent="0.25"/>
    <row r="28" spans="1:19" s="41" customFormat="1" x14ac:dyDescent="0.25"/>
    <row r="29" spans="1:19" s="41" customFormat="1" x14ac:dyDescent="0.25"/>
    <row r="30" spans="1:19" s="41" customFormat="1" x14ac:dyDescent="0.25"/>
    <row r="31" spans="1:19" s="41" customFormat="1" x14ac:dyDescent="0.25"/>
    <row r="32" spans="1:19" s="41" customFormat="1" x14ac:dyDescent="0.25"/>
    <row r="33" s="41" customFormat="1" x14ac:dyDescent="0.25"/>
    <row r="34" s="41" customFormat="1" x14ac:dyDescent="0.25"/>
    <row r="35" s="41" customFormat="1" x14ac:dyDescent="0.25"/>
  </sheetData>
  <sheetProtection password="963C" sheet="1" objects="1" scenarios="1" selectLockedCells="1"/>
  <mergeCells count="68">
    <mergeCell ref="P13:P15"/>
    <mergeCell ref="A1:S1"/>
    <mergeCell ref="A3:A5"/>
    <mergeCell ref="B3:E3"/>
    <mergeCell ref="F3:I3"/>
    <mergeCell ref="K3:S3"/>
    <mergeCell ref="B4:B5"/>
    <mergeCell ref="C4:C5"/>
    <mergeCell ref="D4:D5"/>
    <mergeCell ref="E4:E5"/>
    <mergeCell ref="F4:G5"/>
    <mergeCell ref="H4:H5"/>
    <mergeCell ref="I4:I5"/>
    <mergeCell ref="K4:M4"/>
    <mergeCell ref="N4:P4"/>
    <mergeCell ref="Q4:S4"/>
    <mergeCell ref="P9:P10"/>
    <mergeCell ref="F10:G10"/>
    <mergeCell ref="F11:G11"/>
    <mergeCell ref="F12:G12"/>
    <mergeCell ref="A6:A12"/>
    <mergeCell ref="B6:B8"/>
    <mergeCell ref="C6:C8"/>
    <mergeCell ref="D6:D8"/>
    <mergeCell ref="E6:E8"/>
    <mergeCell ref="S6:S12"/>
    <mergeCell ref="F7:G7"/>
    <mergeCell ref="F8:G8"/>
    <mergeCell ref="B9:B10"/>
    <mergeCell ref="C9:C10"/>
    <mergeCell ref="D9:D10"/>
    <mergeCell ref="E9:E10"/>
    <mergeCell ref="F9:G9"/>
    <mergeCell ref="N9:N10"/>
    <mergeCell ref="O9:O10"/>
    <mergeCell ref="F6:G6"/>
    <mergeCell ref="N6:N8"/>
    <mergeCell ref="O6:O8"/>
    <mergeCell ref="P6:P8"/>
    <mergeCell ref="Q6:Q12"/>
    <mergeCell ref="R6:R12"/>
    <mergeCell ref="Q13:Q19"/>
    <mergeCell ref="R13:R19"/>
    <mergeCell ref="S13:S19"/>
    <mergeCell ref="A21:F21"/>
    <mergeCell ref="N20:S20"/>
    <mergeCell ref="P16:P17"/>
    <mergeCell ref="F17:G17"/>
    <mergeCell ref="F18:G18"/>
    <mergeCell ref="F19:G19"/>
    <mergeCell ref="A20:C20"/>
    <mergeCell ref="E20:G20"/>
    <mergeCell ref="A13:A19"/>
    <mergeCell ref="B13:B15"/>
    <mergeCell ref="C13:C15"/>
    <mergeCell ref="D13:D15"/>
    <mergeCell ref="F14:G14"/>
    <mergeCell ref="E13:E15"/>
    <mergeCell ref="B16:B17"/>
    <mergeCell ref="C16:C17"/>
    <mergeCell ref="D16:D17"/>
    <mergeCell ref="F15:G15"/>
    <mergeCell ref="F16:G16"/>
    <mergeCell ref="N16:N17"/>
    <mergeCell ref="O16:O17"/>
    <mergeCell ref="N13:N15"/>
    <mergeCell ref="O13:O15"/>
    <mergeCell ref="E16:E17"/>
  </mergeCells>
  <conditionalFormatting sqref="J6">
    <cfRule type="cellIs" priority="8" operator="lessThan">
      <formula>0</formula>
    </cfRule>
    <cfRule type="cellIs" dxfId="5" priority="9" operator="greaterThan">
      <formula>20</formula>
    </cfRule>
  </conditionalFormatting>
  <conditionalFormatting sqref="J7:J12">
    <cfRule type="cellIs" priority="6" operator="lessThan">
      <formula>0</formula>
    </cfRule>
    <cfRule type="cellIs" dxfId="4" priority="7" operator="greaterThan">
      <formula>20</formula>
    </cfRule>
  </conditionalFormatting>
  <conditionalFormatting sqref="J13:J19">
    <cfRule type="cellIs" priority="4" operator="lessThan">
      <formula>0</formula>
    </cfRule>
    <cfRule type="cellIs" dxfId="3" priority="5" operator="greaterThan">
      <formula>20</formula>
    </cfRule>
  </conditionalFormatting>
  <conditionalFormatting sqref="A21:F21">
    <cfRule type="cellIs" dxfId="1" priority="3" operator="equal">
      <formula>"Décision du jury : Ajourné(e)"</formula>
    </cfRule>
    <cfRule type="cellIs" dxfId="2" priority="2" operator="equal">
      <formula>"Décision du jury : Admis(e) avec dettes"</formula>
    </cfRule>
    <cfRule type="cellIs" dxfId="0" priority="1" operator="equal">
      <formula>"Décision du jury : Admis(e)"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L1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Doyen SNV</cp:lastModifiedBy>
  <dcterms:created xsi:type="dcterms:W3CDTF">2018-10-01T09:10:16Z</dcterms:created>
  <dcterms:modified xsi:type="dcterms:W3CDTF">2018-10-01T14:19:27Z</dcterms:modified>
</cp:coreProperties>
</file>