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L3" sheetId="5" r:id="rId1"/>
  </sheets>
  <calcPr calcId="124519"/>
</workbook>
</file>

<file path=xl/calcChain.xml><?xml version="1.0" encoding="utf-8"?>
<calcChain xmlns="http://schemas.openxmlformats.org/spreadsheetml/2006/main">
  <c r="G31" i="5"/>
  <c r="K25"/>
  <c r="M31"/>
  <c r="O30"/>
  <c r="M30"/>
  <c r="N30" s="1"/>
  <c r="K30"/>
  <c r="M29"/>
  <c r="N29" s="1"/>
  <c r="K29"/>
  <c r="K28"/>
  <c r="O27"/>
  <c r="M27"/>
  <c r="K27"/>
  <c r="K26"/>
  <c r="P24"/>
  <c r="M24"/>
  <c r="K24"/>
  <c r="O23"/>
  <c r="M23"/>
  <c r="N23" s="1"/>
  <c r="K23"/>
  <c r="E23"/>
  <c r="D23"/>
  <c r="O22"/>
  <c r="M22"/>
  <c r="N22" s="1"/>
  <c r="K22"/>
  <c r="E22"/>
  <c r="D22"/>
  <c r="K21"/>
  <c r="O20"/>
  <c r="M20"/>
  <c r="K20"/>
  <c r="E20"/>
  <c r="D20"/>
  <c r="K19"/>
  <c r="K18"/>
  <c r="P17"/>
  <c r="M17"/>
  <c r="R24" l="1"/>
  <c r="A31"/>
  <c r="N24"/>
  <c r="N20"/>
  <c r="N27"/>
  <c r="R17"/>
  <c r="A32" s="1"/>
  <c r="N17"/>
</calcChain>
</file>

<file path=xl/sharedStrings.xml><?xml version="1.0" encoding="utf-8"?>
<sst xmlns="http://schemas.openxmlformats.org/spreadsheetml/2006/main" count="78" uniqueCount="60">
  <si>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</si>
  <si>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</si>
  <si>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</si>
  <si>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</si>
  <si>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</si>
  <si>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</si>
  <si>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</si>
  <si>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</si>
  <si>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</si>
  <si>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</si>
  <si>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</si>
  <si>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</si>
  <si>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</si>
  <si>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</si>
  <si>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</si>
  <si>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</si>
  <si>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</si>
  <si>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</si>
  <si>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</si>
  <si>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</si>
  <si>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</si>
  <si>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>Ministère de l’Enseignement supérieur et de la Recherche scientifique</t>
  </si>
  <si>
    <t>Nom :</t>
  </si>
  <si>
    <t>Date et lieu de naissance :</t>
  </si>
  <si>
    <t>à</t>
  </si>
  <si>
    <t>N° d'inscription :</t>
  </si>
  <si>
    <t>Nature</t>
  </si>
  <si>
    <t>Code</t>
  </si>
  <si>
    <t>Matière(s) constitutive(s) de l'unité d'enseignement</t>
  </si>
  <si>
    <t>Résultats obtenus</t>
  </si>
  <si>
    <t>Algérie</t>
  </si>
  <si>
    <t>Willaya :</t>
  </si>
  <si>
    <t>Année :</t>
  </si>
  <si>
    <t>RELEVE DE NOTES</t>
  </si>
  <si>
    <t>Unités d'enseignement (U.E)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</si>
  <si>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</si>
  <si>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</si>
  <si>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Agronomiques</t>
    </r>
  </si>
  <si>
    <t xml:space="preserve">Année Universitaire : </t>
  </si>
  <si>
    <t>Fait à Bordj Bou Arréridj le :</t>
  </si>
  <si>
    <t xml:space="preserve">Agro-pédologie et fertilisation </t>
  </si>
  <si>
    <t xml:space="preserve">Irrigation et drainage </t>
  </si>
  <si>
    <t>Expérimentation agricole (Analyses stati</t>
  </si>
  <si>
    <t xml:space="preserve">Anglais scientifique </t>
  </si>
  <si>
    <t xml:space="preserve">Météorologie </t>
  </si>
  <si>
    <t xml:space="preserve">Machinisme agricole </t>
  </si>
  <si>
    <t>Amélioration génétique des plantes</t>
  </si>
  <si>
    <t xml:space="preserve">Production des plants et semences </t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</si>
  <si>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 Sciences Agronomiques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Production Végétale</t>
    </r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</si>
  <si>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Licence      Académique</t>
    </r>
  </si>
  <si>
    <t>L3</t>
  </si>
  <si>
    <t>Semestre 5</t>
  </si>
  <si>
    <t>Semestre 6</t>
  </si>
  <si>
    <t xml:space="preserve"> Grandes cultures </t>
  </si>
  <si>
    <t xml:space="preserve">Cultures pérennes </t>
  </si>
  <si>
    <t xml:space="preserve">Cultures maraichères </t>
  </si>
  <si>
    <t>Récolte et conservation des fruits</t>
  </si>
  <si>
    <t xml:space="preserve">Méthodologie et documentation </t>
  </si>
  <si>
    <t xml:space="preserve"> Phytopathologie </t>
  </si>
  <si>
    <t>Transformation de la production végétale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</si>
</sst>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1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2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/>
    <xf numFmtId="164" fontId="3" fillId="2" borderId="0" xfId="0" applyNumberFormat="1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textRotation="90"/>
    </xf>
    <xf numFmtId="164" fontId="4" fillId="2" borderId="9" xfId="0" applyNumberFormat="1" applyFont="1" applyFill="1" applyBorder="1" applyAlignment="1">
      <alignment vertical="center" wrapText="1"/>
    </xf>
    <xf numFmtId="164" fontId="4" fillId="2" borderId="33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164" fontId="4" fillId="2" borderId="3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textRotation="90"/>
    </xf>
    <xf numFmtId="0" fontId="1" fillId="2" borderId="14" xfId="0" applyFont="1" applyFill="1" applyBorder="1" applyAlignment="1">
      <alignment textRotation="90"/>
    </xf>
    <xf numFmtId="0" fontId="1" fillId="2" borderId="16" xfId="0" applyFont="1" applyFill="1" applyBorder="1" applyAlignment="1">
      <alignment textRotation="90"/>
    </xf>
    <xf numFmtId="0" fontId="7" fillId="2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0" fontId="0" fillId="0" borderId="14" xfId="0" applyBorder="1"/>
    <xf numFmtId="0" fontId="0" fillId="0" borderId="16" xfId="0" applyBorder="1"/>
    <xf numFmtId="0" fontId="4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>
      <alignment horizontal="center" vertical="center" textRotation="90"/>
    </xf>
    <xf numFmtId="0" fontId="1" fillId="2" borderId="36" xfId="0" applyFont="1" applyFill="1" applyBorder="1" applyAlignment="1">
      <alignment horizontal="center" vertical="center" textRotation="90"/>
    </xf>
    <xf numFmtId="0" fontId="1" fillId="2" borderId="29" xfId="0" applyFont="1" applyFill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4" zoomScaleNormal="84" workbookViewId="0">
      <selection activeCell="K34" sqref="K34:R34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.5703125" style="6" customWidth="1"/>
    <col min="4" max="4" width="10.42578125" style="6" customWidth="1"/>
    <col min="5" max="5" width="4.42578125" style="6" customWidth="1"/>
    <col min="6" max="6" width="11" style="6"/>
    <col min="7" max="7" width="28.5703125" style="6" customWidth="1"/>
    <col min="8" max="8" width="7" style="6" customWidth="1"/>
    <col min="9" max="9" width="4" style="6" customWidth="1"/>
    <col min="10" max="10" width="5.85546875" style="6" customWidth="1"/>
    <col min="11" max="11" width="5" style="6" customWidth="1"/>
    <col min="12" max="12" width="7.28515625" style="6" customWidth="1"/>
    <col min="13" max="13" width="6.7109375" style="28" customWidth="1"/>
    <col min="14" max="15" width="5.5703125" style="6" customWidth="1"/>
    <col min="16" max="16" width="5.85546875" style="6" customWidth="1"/>
    <col min="17" max="17" width="4.8554687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8"/>
      <c r="B1" s="8"/>
      <c r="C1" s="66" t="s">
        <v>19</v>
      </c>
      <c r="D1" s="66"/>
      <c r="E1" s="66"/>
      <c r="F1" s="66"/>
      <c r="G1" s="66"/>
      <c r="H1" s="66" t="s">
        <v>21</v>
      </c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s="3" customFormat="1" ht="14.25" customHeight="1">
      <c r="A2" s="1"/>
      <c r="B2" s="1"/>
      <c r="C2" s="1"/>
      <c r="D2" s="9" t="s">
        <v>36</v>
      </c>
      <c r="E2" s="9"/>
      <c r="F2" s="9"/>
      <c r="G2" s="9"/>
      <c r="H2" s="9"/>
      <c r="I2" s="9"/>
      <c r="J2" s="9"/>
      <c r="K2" s="25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9" t="s">
        <v>35</v>
      </c>
      <c r="E3" s="9"/>
      <c r="F3" s="9"/>
      <c r="G3" s="9"/>
      <c r="H3" s="9"/>
      <c r="I3" s="9"/>
      <c r="J3" s="9"/>
      <c r="K3" s="25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9" t="s">
        <v>37</v>
      </c>
      <c r="E4" s="9"/>
      <c r="F4" s="9"/>
      <c r="G4" s="10"/>
      <c r="H4" s="9"/>
      <c r="I4" s="9"/>
      <c r="J4" s="9"/>
      <c r="K4" s="25"/>
      <c r="L4" s="1"/>
      <c r="M4" s="2"/>
      <c r="N4" s="1"/>
      <c r="O4" s="1"/>
      <c r="P4" s="2"/>
      <c r="Q4" s="1"/>
      <c r="R4" s="1"/>
    </row>
    <row r="5" spans="1:21" s="3" customFormat="1" ht="27">
      <c r="A5" s="67" t="s">
        <v>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 s="3" customFormat="1" ht="12.75">
      <c r="A6" s="68" t="s">
        <v>38</v>
      </c>
      <c r="B6" s="68"/>
      <c r="C6" s="68"/>
      <c r="D6" s="68"/>
      <c r="E6" s="68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69" t="s">
        <v>22</v>
      </c>
      <c r="B7" s="69"/>
      <c r="C7" s="26"/>
      <c r="D7" s="23" t="s">
        <v>0</v>
      </c>
      <c r="E7" s="70"/>
      <c r="F7" s="70"/>
      <c r="G7" s="1" t="s">
        <v>23</v>
      </c>
      <c r="H7" s="70"/>
      <c r="I7" s="70"/>
      <c r="J7" s="4" t="s">
        <v>24</v>
      </c>
      <c r="K7" s="70"/>
      <c r="L7" s="70"/>
      <c r="M7" s="2" t="s">
        <v>31</v>
      </c>
      <c r="N7" s="70"/>
      <c r="O7" s="70"/>
      <c r="P7" s="5" t="s">
        <v>30</v>
      </c>
      <c r="Q7" s="1"/>
      <c r="R7" s="1"/>
    </row>
    <row r="8" spans="1:21" s="3" customFormat="1" ht="12.75">
      <c r="A8" s="68" t="s">
        <v>25</v>
      </c>
      <c r="B8" s="68"/>
      <c r="C8" s="68"/>
      <c r="D8" s="71"/>
      <c r="E8" s="71"/>
      <c r="F8" s="69" t="s">
        <v>48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21" s="3" customFormat="1" ht="12.75">
      <c r="A9" s="1" t="s">
        <v>49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0" t="s">
        <v>32</v>
      </c>
      <c r="R10" s="20" t="s">
        <v>50</v>
      </c>
    </row>
    <row r="11" spans="1:21" ht="17.25" customHeight="1">
      <c r="A11" s="72" t="s">
        <v>6</v>
      </c>
      <c r="B11" s="75" t="s">
        <v>34</v>
      </c>
      <c r="C11" s="76"/>
      <c r="D11" s="76"/>
      <c r="E11" s="77"/>
      <c r="F11" s="75" t="s">
        <v>28</v>
      </c>
      <c r="G11" s="76"/>
      <c r="H11" s="76"/>
      <c r="I11" s="77"/>
      <c r="J11" s="75" t="s">
        <v>29</v>
      </c>
      <c r="K11" s="76"/>
      <c r="L11" s="76"/>
      <c r="M11" s="76"/>
      <c r="N11" s="76"/>
      <c r="O11" s="76"/>
      <c r="P11" s="76"/>
      <c r="Q11" s="76"/>
      <c r="R11" s="78"/>
    </row>
    <row r="12" spans="1:21">
      <c r="A12" s="73"/>
      <c r="B12" s="79" t="s">
        <v>27</v>
      </c>
      <c r="C12" s="81" t="s">
        <v>26</v>
      </c>
      <c r="D12" s="83" t="s">
        <v>9</v>
      </c>
      <c r="E12" s="79" t="s">
        <v>1</v>
      </c>
      <c r="F12" s="81" t="s">
        <v>2</v>
      </c>
      <c r="G12" s="89"/>
      <c r="H12" s="83" t="s">
        <v>9</v>
      </c>
      <c r="I12" s="79" t="s">
        <v>1</v>
      </c>
      <c r="J12" s="85" t="s">
        <v>18</v>
      </c>
      <c r="K12" s="86"/>
      <c r="L12" s="88"/>
      <c r="M12" s="85" t="s">
        <v>5</v>
      </c>
      <c r="N12" s="86"/>
      <c r="O12" s="88"/>
      <c r="P12" s="85" t="s">
        <v>6</v>
      </c>
      <c r="Q12" s="86"/>
      <c r="R12" s="87"/>
    </row>
    <row r="13" spans="1:21" ht="17.25" customHeight="1" thickBot="1">
      <c r="A13" s="74"/>
      <c r="B13" s="80"/>
      <c r="C13" s="82"/>
      <c r="D13" s="84"/>
      <c r="E13" s="80"/>
      <c r="F13" s="90"/>
      <c r="G13" s="91"/>
      <c r="H13" s="92"/>
      <c r="I13" s="93"/>
      <c r="J13" s="48" t="s">
        <v>3</v>
      </c>
      <c r="K13" s="43" t="s">
        <v>10</v>
      </c>
      <c r="L13" s="43" t="s">
        <v>8</v>
      </c>
      <c r="M13" s="18" t="s">
        <v>3</v>
      </c>
      <c r="N13" s="16" t="s">
        <v>10</v>
      </c>
      <c r="O13" s="16" t="s">
        <v>4</v>
      </c>
      <c r="P13" s="18" t="s">
        <v>3</v>
      </c>
      <c r="Q13" s="16" t="s">
        <v>10</v>
      </c>
      <c r="R13" s="21" t="s">
        <v>4</v>
      </c>
      <c r="T13" s="7"/>
      <c r="U13" s="7"/>
    </row>
    <row r="14" spans="1:21" ht="17.25" customHeight="1">
      <c r="A14" s="61"/>
      <c r="B14" s="99" t="s">
        <v>13</v>
      </c>
      <c r="C14" s="94" t="s">
        <v>11</v>
      </c>
      <c r="D14" s="119">
        <v>10</v>
      </c>
      <c r="E14" s="94">
        <v>5</v>
      </c>
      <c r="F14" s="115" t="s">
        <v>46</v>
      </c>
      <c r="G14" s="116"/>
      <c r="H14" s="83">
        <v>6</v>
      </c>
      <c r="I14" s="79">
        <v>3</v>
      </c>
      <c r="J14" s="64"/>
      <c r="K14" s="64"/>
      <c r="L14" s="62"/>
      <c r="M14" s="45"/>
      <c r="N14" s="46"/>
      <c r="O14" s="46"/>
      <c r="P14" s="45"/>
      <c r="Q14" s="46"/>
      <c r="R14" s="60"/>
      <c r="T14" s="7"/>
      <c r="U14" s="7"/>
    </row>
    <row r="15" spans="1:21" ht="8.25" customHeight="1">
      <c r="A15" s="96" t="s">
        <v>51</v>
      </c>
      <c r="B15" s="100"/>
      <c r="C15" s="95"/>
      <c r="D15" s="120"/>
      <c r="E15" s="95"/>
      <c r="F15" s="117"/>
      <c r="G15" s="118"/>
      <c r="H15" s="92"/>
      <c r="I15" s="93"/>
      <c r="J15" s="65"/>
      <c r="K15" s="65"/>
      <c r="L15" s="63"/>
      <c r="M15" s="45"/>
      <c r="N15" s="46"/>
      <c r="O15" s="46"/>
      <c r="P15" s="45"/>
      <c r="Q15" s="46"/>
      <c r="R15" s="60"/>
      <c r="T15" s="7"/>
      <c r="U15" s="7"/>
    </row>
    <row r="16" spans="1:21" ht="17.25" customHeight="1" thickBot="1">
      <c r="A16" s="97"/>
      <c r="B16" s="101"/>
      <c r="C16" s="93"/>
      <c r="D16" s="84"/>
      <c r="E16" s="80"/>
      <c r="F16" s="103" t="s">
        <v>47</v>
      </c>
      <c r="G16" s="104"/>
      <c r="H16" s="59">
        <v>4</v>
      </c>
      <c r="I16" s="46">
        <v>2</v>
      </c>
      <c r="J16" s="48"/>
      <c r="K16" s="43"/>
      <c r="L16" s="44"/>
      <c r="M16" s="45"/>
      <c r="N16" s="46"/>
      <c r="O16" s="46"/>
      <c r="P16" s="45"/>
      <c r="Q16" s="46"/>
      <c r="R16" s="60"/>
      <c r="T16" s="7"/>
      <c r="U16" s="7"/>
    </row>
    <row r="17" spans="1:21" ht="14.25" customHeight="1">
      <c r="A17" s="97"/>
      <c r="B17" s="99" t="s">
        <v>13</v>
      </c>
      <c r="C17" s="94" t="s">
        <v>11</v>
      </c>
      <c r="D17" s="94">
        <v>8</v>
      </c>
      <c r="E17" s="94">
        <v>4</v>
      </c>
      <c r="F17" s="132" t="s">
        <v>40</v>
      </c>
      <c r="G17" s="133"/>
      <c r="H17" s="79">
        <v>4</v>
      </c>
      <c r="I17" s="79">
        <v>2</v>
      </c>
      <c r="J17" s="54"/>
      <c r="K17" s="43"/>
      <c r="L17" s="52"/>
      <c r="M17" s="109" t="e">
        <f>(J17*#REF!+J18*I17+J19*I19)/(#REF!+I17+I19)</f>
        <v>#REF!</v>
      </c>
      <c r="N17" s="94" t="e">
        <f>IF(M17&gt;=10,SUM(H17:H19),SUM(K17:K19))</f>
        <v>#REF!</v>
      </c>
      <c r="O17" s="112"/>
      <c r="P17" s="109" t="e">
        <f>(J17*#REF!+J18*I17+J19*I19+J20*I20+J21*I21+J22*I22+J23*I23)/SUM(I17:I23)</f>
        <v>#REF!</v>
      </c>
      <c r="Q17" s="94">
        <v>30</v>
      </c>
      <c r="R17" s="121" t="str">
        <f>IF(AND(O17=1,O20=1,O22=1,O23=1),1,IF(OR(O17=2,O20=2,O22=2,O23=2),2,""))</f>
        <v/>
      </c>
      <c r="T17" s="7"/>
      <c r="U17" s="102"/>
    </row>
    <row r="18" spans="1:21" ht="5.25" customHeight="1">
      <c r="A18" s="97"/>
      <c r="B18" s="100"/>
      <c r="C18" s="95"/>
      <c r="D18" s="95"/>
      <c r="E18" s="95"/>
      <c r="F18" s="134"/>
      <c r="G18" s="135"/>
      <c r="H18" s="93"/>
      <c r="I18" s="93"/>
      <c r="J18" s="50"/>
      <c r="K18" s="49" t="str">
        <f>IF(J18&gt;=10,H17,"")</f>
        <v/>
      </c>
      <c r="L18" s="53"/>
      <c r="M18" s="110"/>
      <c r="N18" s="95"/>
      <c r="O18" s="113"/>
      <c r="P18" s="110"/>
      <c r="Q18" s="95"/>
      <c r="R18" s="122"/>
      <c r="T18" s="7"/>
      <c r="U18" s="102"/>
    </row>
    <row r="19" spans="1:21" ht="15.75" customHeight="1">
      <c r="A19" s="97"/>
      <c r="B19" s="101"/>
      <c r="C19" s="93"/>
      <c r="D19" s="93"/>
      <c r="E19" s="93"/>
      <c r="F19" s="57" t="s">
        <v>41</v>
      </c>
      <c r="G19" s="58"/>
      <c r="H19" s="49">
        <v>4</v>
      </c>
      <c r="I19" s="49">
        <v>2</v>
      </c>
      <c r="J19" s="50"/>
      <c r="K19" s="49" t="str">
        <f>IF(J19&gt;=10,H19,"")</f>
        <v/>
      </c>
      <c r="L19" s="51"/>
      <c r="M19" s="111"/>
      <c r="N19" s="93"/>
      <c r="O19" s="114"/>
      <c r="P19" s="110"/>
      <c r="Q19" s="95"/>
      <c r="R19" s="122"/>
      <c r="T19" s="7"/>
      <c r="U19" s="102"/>
    </row>
    <row r="20" spans="1:21" ht="16.5" customHeight="1">
      <c r="A20" s="97"/>
      <c r="B20" s="79" t="s">
        <v>16</v>
      </c>
      <c r="C20" s="105" t="s">
        <v>20</v>
      </c>
      <c r="D20" s="79">
        <f>SUM(H20:H21)</f>
        <v>9</v>
      </c>
      <c r="E20" s="79">
        <f>SUM(I20:I21)</f>
        <v>5</v>
      </c>
      <c r="F20" s="107" t="s">
        <v>42</v>
      </c>
      <c r="G20" s="108"/>
      <c r="H20" s="38">
        <v>5</v>
      </c>
      <c r="I20" s="38">
        <v>3</v>
      </c>
      <c r="J20" s="11"/>
      <c r="K20" s="38" t="str">
        <f t="shared" ref="K20:K30" si="0">IF(J20&gt;=10,H20,"")</f>
        <v/>
      </c>
      <c r="L20" s="15"/>
      <c r="M20" s="124">
        <f>(J20*I20+J21*I21)/SUM(I20:I21)</f>
        <v>0</v>
      </c>
      <c r="N20" s="79">
        <f>IF(M20&gt;=10,SUM(H20:H21),SUM(K20:K21))</f>
        <v>0</v>
      </c>
      <c r="O20" s="125" t="str">
        <f>IF(AND(L20=1,L21=1),1,IF(OR(L20=2,L21=2),2,""))</f>
        <v/>
      </c>
      <c r="P20" s="110"/>
      <c r="Q20" s="95"/>
      <c r="R20" s="122"/>
      <c r="T20" s="7"/>
      <c r="U20" s="102"/>
    </row>
    <row r="21" spans="1:21" ht="14.25" customHeight="1">
      <c r="A21" s="97"/>
      <c r="B21" s="93"/>
      <c r="C21" s="106"/>
      <c r="D21" s="93"/>
      <c r="E21" s="93"/>
      <c r="F21" s="126" t="s">
        <v>43</v>
      </c>
      <c r="G21" s="127"/>
      <c r="H21" s="38">
        <v>4</v>
      </c>
      <c r="I21" s="38">
        <v>2</v>
      </c>
      <c r="J21" s="11"/>
      <c r="K21" s="38" t="str">
        <f t="shared" si="0"/>
        <v/>
      </c>
      <c r="L21" s="15"/>
      <c r="M21" s="111"/>
      <c r="N21" s="93"/>
      <c r="O21" s="114"/>
      <c r="P21" s="110"/>
      <c r="Q21" s="95"/>
      <c r="R21" s="122"/>
      <c r="T21" s="7"/>
      <c r="U21" s="102"/>
    </row>
    <row r="22" spans="1:21" ht="18" customHeight="1">
      <c r="A22" s="97"/>
      <c r="B22" s="38" t="s">
        <v>15</v>
      </c>
      <c r="C22" s="39" t="s">
        <v>7</v>
      </c>
      <c r="D22" s="38">
        <f>H22</f>
        <v>1</v>
      </c>
      <c r="E22" s="38">
        <f>I22</f>
        <v>1</v>
      </c>
      <c r="F22" s="130" t="s">
        <v>44</v>
      </c>
      <c r="G22" s="131"/>
      <c r="H22" s="38">
        <v>1</v>
      </c>
      <c r="I22" s="38">
        <v>1</v>
      </c>
      <c r="J22" s="11"/>
      <c r="K22" s="38" t="str">
        <f t="shared" si="0"/>
        <v/>
      </c>
      <c r="L22" s="15"/>
      <c r="M22" s="40">
        <f>J22</f>
        <v>0</v>
      </c>
      <c r="N22" s="38" t="str">
        <f>IF(M22&gt;=10,H22,"")</f>
        <v/>
      </c>
      <c r="O22" s="37" t="str">
        <f>IF(L22="","",L22)</f>
        <v/>
      </c>
      <c r="P22" s="110"/>
      <c r="Q22" s="95"/>
      <c r="R22" s="122"/>
      <c r="T22" s="36"/>
      <c r="U22" s="102"/>
    </row>
    <row r="23" spans="1:21" ht="15.75" customHeight="1" thickBot="1">
      <c r="A23" s="98"/>
      <c r="B23" s="42" t="s">
        <v>14</v>
      </c>
      <c r="C23" s="47" t="s">
        <v>12</v>
      </c>
      <c r="D23" s="42">
        <f>H23</f>
        <v>2</v>
      </c>
      <c r="E23" s="42">
        <f>I23</f>
        <v>2</v>
      </c>
      <c r="F23" s="128" t="s">
        <v>45</v>
      </c>
      <c r="G23" s="129"/>
      <c r="H23" s="42">
        <v>2</v>
      </c>
      <c r="I23" s="42">
        <v>2</v>
      </c>
      <c r="J23" s="13"/>
      <c r="K23" s="42" t="str">
        <f t="shared" si="0"/>
        <v/>
      </c>
      <c r="L23" s="17"/>
      <c r="M23" s="41">
        <f>J23</f>
        <v>0</v>
      </c>
      <c r="N23" s="42" t="str">
        <f>IF(M23&gt;=10,H23,"")</f>
        <v/>
      </c>
      <c r="O23" s="33" t="str">
        <f>IF(L23="","",L23)</f>
        <v/>
      </c>
      <c r="P23" s="155"/>
      <c r="Q23" s="80"/>
      <c r="R23" s="123"/>
      <c r="T23" s="36"/>
      <c r="U23" s="102"/>
    </row>
    <row r="24" spans="1:21" ht="15" customHeight="1">
      <c r="A24" s="147" t="s">
        <v>52</v>
      </c>
      <c r="B24" s="138" t="s">
        <v>13</v>
      </c>
      <c r="C24" s="151" t="s">
        <v>11</v>
      </c>
      <c r="D24" s="138">
        <v>18</v>
      </c>
      <c r="E24" s="138">
        <v>9</v>
      </c>
      <c r="F24" s="139" t="s">
        <v>53</v>
      </c>
      <c r="G24" s="140"/>
      <c r="H24" s="32">
        <v>6</v>
      </c>
      <c r="I24" s="32">
        <v>3</v>
      </c>
      <c r="J24" s="12"/>
      <c r="K24" s="32" t="str">
        <f t="shared" si="0"/>
        <v/>
      </c>
      <c r="L24" s="14"/>
      <c r="M24" s="153">
        <f>(J24*I24+J26*I26)/SUM(I24:I26)</f>
        <v>0</v>
      </c>
      <c r="N24" s="138">
        <f>IF(M24&gt;=10,SUM(H24:H26),SUM(K24:K26))</f>
        <v>0</v>
      </c>
      <c r="O24" s="154"/>
      <c r="P24" s="109" t="e">
        <f>(J24*I24+J26*I26+J27*I27+J28*I28+#REF!*#REF!+J29*I29+J30*I30)/SUM(I24:I30)</f>
        <v>#REF!</v>
      </c>
      <c r="Q24" s="94">
        <v>30</v>
      </c>
      <c r="R24" s="121" t="str">
        <f>IF(AND(O24=1,O27=1,O30=1),1,IF(OR(O24=2,O27=2,O30=2),2,""))</f>
        <v/>
      </c>
      <c r="T24" s="142"/>
      <c r="U24" s="102"/>
    </row>
    <row r="25" spans="1:21">
      <c r="A25" s="148"/>
      <c r="B25" s="93"/>
      <c r="C25" s="106"/>
      <c r="D25" s="93"/>
      <c r="E25" s="93"/>
      <c r="F25" s="130" t="s">
        <v>54</v>
      </c>
      <c r="G25" s="131"/>
      <c r="H25" s="55">
        <v>6</v>
      </c>
      <c r="I25" s="55">
        <v>3</v>
      </c>
      <c r="J25" s="50"/>
      <c r="K25" s="55" t="str">
        <f t="shared" si="0"/>
        <v/>
      </c>
      <c r="L25" s="51"/>
      <c r="M25" s="111"/>
      <c r="N25" s="93"/>
      <c r="O25" s="114"/>
      <c r="P25" s="110"/>
      <c r="Q25" s="95"/>
      <c r="R25" s="122"/>
      <c r="T25" s="142"/>
      <c r="U25" s="102"/>
    </row>
    <row r="26" spans="1:21" ht="18" customHeight="1">
      <c r="A26" s="149"/>
      <c r="B26" s="136"/>
      <c r="C26" s="137"/>
      <c r="D26" s="136"/>
      <c r="E26" s="136"/>
      <c r="F26" s="107" t="s">
        <v>55</v>
      </c>
      <c r="G26" s="108"/>
      <c r="H26" s="30">
        <v>6</v>
      </c>
      <c r="I26" s="30">
        <v>3</v>
      </c>
      <c r="J26" s="11"/>
      <c r="K26" s="30" t="str">
        <f t="shared" si="0"/>
        <v/>
      </c>
      <c r="L26" s="15"/>
      <c r="M26" s="152"/>
      <c r="N26" s="136"/>
      <c r="O26" s="146"/>
      <c r="P26" s="110"/>
      <c r="Q26" s="95"/>
      <c r="R26" s="122"/>
      <c r="T26" s="142"/>
      <c r="U26" s="102"/>
    </row>
    <row r="27" spans="1:21">
      <c r="A27" s="149"/>
      <c r="B27" s="136" t="s">
        <v>16</v>
      </c>
      <c r="C27" s="137" t="s">
        <v>20</v>
      </c>
      <c r="D27" s="136">
        <v>9</v>
      </c>
      <c r="E27" s="136">
        <v>5</v>
      </c>
      <c r="F27" s="56" t="s">
        <v>56</v>
      </c>
      <c r="G27" s="58"/>
      <c r="H27" s="30">
        <v>5</v>
      </c>
      <c r="I27" s="30">
        <v>3</v>
      </c>
      <c r="J27" s="11"/>
      <c r="K27" s="30" t="str">
        <f t="shared" si="0"/>
        <v/>
      </c>
      <c r="L27" s="15"/>
      <c r="M27" s="152">
        <f>(J27*I27+J28*I28)/SUM(I27:I28)</f>
        <v>0</v>
      </c>
      <c r="N27" s="136">
        <f>IF(M27&gt;=10,SUM(H27:H28),SUM(K27:K28))</f>
        <v>0</v>
      </c>
      <c r="O27" s="146" t="str">
        <f>IF(AND(L27=1,L28=1),1,IF(OR(L27=2,L28=2),2,""))</f>
        <v/>
      </c>
      <c r="P27" s="110"/>
      <c r="Q27" s="95"/>
      <c r="R27" s="122"/>
      <c r="T27" s="142"/>
      <c r="U27" s="102"/>
    </row>
    <row r="28" spans="1:21" ht="13.5" customHeight="1">
      <c r="A28" s="149"/>
      <c r="B28" s="136"/>
      <c r="C28" s="137"/>
      <c r="D28" s="136"/>
      <c r="E28" s="136"/>
      <c r="F28" s="107" t="s">
        <v>57</v>
      </c>
      <c r="G28" s="108"/>
      <c r="H28" s="30">
        <v>4</v>
      </c>
      <c r="I28" s="30">
        <v>2</v>
      </c>
      <c r="J28" s="11"/>
      <c r="K28" s="30" t="str">
        <f t="shared" si="0"/>
        <v/>
      </c>
      <c r="L28" s="15"/>
      <c r="M28" s="152"/>
      <c r="N28" s="136"/>
      <c r="O28" s="146"/>
      <c r="P28" s="110"/>
      <c r="Q28" s="95"/>
      <c r="R28" s="122"/>
      <c r="T28" s="142"/>
      <c r="U28" s="102"/>
    </row>
    <row r="29" spans="1:21" ht="18" customHeight="1">
      <c r="A29" s="149"/>
      <c r="B29" s="30" t="s">
        <v>14</v>
      </c>
      <c r="C29" s="34" t="s">
        <v>12</v>
      </c>
      <c r="D29" s="30">
        <v>2</v>
      </c>
      <c r="E29" s="30">
        <v>2</v>
      </c>
      <c r="F29" s="107" t="s">
        <v>58</v>
      </c>
      <c r="G29" s="108"/>
      <c r="H29" s="30">
        <v>2</v>
      </c>
      <c r="I29" s="30">
        <v>2</v>
      </c>
      <c r="J29" s="11"/>
      <c r="K29" s="30" t="str">
        <f t="shared" si="0"/>
        <v/>
      </c>
      <c r="L29" s="15"/>
      <c r="M29" s="31">
        <f t="shared" ref="M29" si="1">J29</f>
        <v>0</v>
      </c>
      <c r="N29" s="30" t="str">
        <f>IF(M29&gt;=10,H29,"")</f>
        <v/>
      </c>
      <c r="O29" s="29"/>
      <c r="P29" s="110"/>
      <c r="Q29" s="95"/>
      <c r="R29" s="122"/>
      <c r="T29" s="24"/>
      <c r="U29" s="102"/>
    </row>
    <row r="30" spans="1:21" ht="15.75" customHeight="1" thickBot="1">
      <c r="A30" s="150"/>
      <c r="B30" s="19" t="s">
        <v>15</v>
      </c>
      <c r="C30" s="35" t="s">
        <v>7</v>
      </c>
      <c r="D30" s="16">
        <v>1</v>
      </c>
      <c r="E30" s="16">
        <v>1</v>
      </c>
      <c r="F30" s="128" t="s">
        <v>59</v>
      </c>
      <c r="G30" s="129"/>
      <c r="H30" s="16">
        <v>1</v>
      </c>
      <c r="I30" s="16">
        <v>1</v>
      </c>
      <c r="J30" s="13"/>
      <c r="K30" s="16" t="str">
        <f t="shared" si="0"/>
        <v/>
      </c>
      <c r="L30" s="17"/>
      <c r="M30" s="18">
        <f>J30</f>
        <v>0</v>
      </c>
      <c r="N30" s="16" t="str">
        <f>IF(M30&gt;=10,H30,"")</f>
        <v/>
      </c>
      <c r="O30" s="33" t="str">
        <f>IF(L30="","",L30)</f>
        <v/>
      </c>
      <c r="P30" s="155"/>
      <c r="Q30" s="80"/>
      <c r="R30" s="123"/>
      <c r="T30" s="24"/>
      <c r="U30" s="102"/>
    </row>
    <row r="31" spans="1:21" s="3" customFormat="1" ht="15" customHeight="1">
      <c r="A31" s="143" t="e">
        <f>"Moyenne annuelle "&amp;R10&amp;" : "&amp;(ROUND(SUM(P17*SUM(E17:E23)+P24*SUM(E24:E30))/SUM(E17:E30),2))</f>
        <v>#REF!</v>
      </c>
      <c r="B31" s="143"/>
      <c r="C31" s="143"/>
      <c r="D31" s="143"/>
      <c r="G31" s="144" t="str">
        <f>"Total des crédits cumulés pour l'année (S5+S6) : "&amp;SUM(Q17:Q30)</f>
        <v>Total des crédits cumulés pour l'année (S5+S6) : 60</v>
      </c>
      <c r="H31" s="144"/>
      <c r="I31" s="144"/>
      <c r="J31" s="144"/>
      <c r="K31" s="144"/>
      <c r="L31" s="22"/>
      <c r="M31" s="145" t="str">
        <f>" Total des crédits dans le cursus : "&amp;IF(R10="L1",Q24+Q17,IF(R10="L2",L31+60,L31+120))</f>
        <v xml:space="preserve"> Total des crédits dans le cursus : 120</v>
      </c>
      <c r="N31" s="145"/>
      <c r="O31" s="145"/>
      <c r="P31" s="145"/>
      <c r="Q31" s="145"/>
      <c r="R31" s="145"/>
    </row>
    <row r="32" spans="1:21" s="3" customFormat="1" ht="12.75">
      <c r="A32" s="141" t="str">
        <f>"Décision du jury :  Admis(e) / Session "&amp;IF(AND(R17=1,R24=1),1,IF(OR(R17=2,R24=2),2,""))</f>
        <v xml:space="preserve">Décision du jury :  Admis(e) / Session </v>
      </c>
      <c r="B32" s="141"/>
      <c r="C32" s="141"/>
      <c r="D32" s="141"/>
      <c r="E32" s="141"/>
      <c r="F32" s="141"/>
      <c r="G32" s="1"/>
      <c r="H32" s="25"/>
      <c r="I32" s="1"/>
      <c r="J32" s="2"/>
      <c r="M32" s="27"/>
    </row>
    <row r="33" spans="1:18" s="3" customFormat="1" ht="12.75">
      <c r="B33" s="1"/>
      <c r="C33" s="1"/>
      <c r="D33" s="1"/>
      <c r="E33" s="1"/>
      <c r="F33" s="1"/>
      <c r="G33" s="1"/>
      <c r="H33" s="1"/>
      <c r="I33" s="1"/>
      <c r="J33" s="2"/>
      <c r="K33" s="71" t="s">
        <v>39</v>
      </c>
      <c r="L33" s="71"/>
      <c r="M33" s="71"/>
      <c r="N33" s="71"/>
      <c r="O33" s="71"/>
      <c r="P33" s="71"/>
      <c r="Q33" s="71"/>
      <c r="R33" s="71"/>
    </row>
    <row r="34" spans="1:18" s="3" customFormat="1" ht="12.75">
      <c r="A34" s="1"/>
      <c r="B34" s="71"/>
      <c r="C34" s="71"/>
      <c r="D34" s="71"/>
      <c r="E34" s="1"/>
      <c r="F34" s="1"/>
      <c r="G34" s="1"/>
      <c r="H34" s="1"/>
      <c r="I34" s="1"/>
      <c r="J34" s="2"/>
      <c r="K34" s="71" t="s">
        <v>17</v>
      </c>
      <c r="L34" s="71"/>
      <c r="M34" s="71"/>
      <c r="N34" s="71"/>
      <c r="O34" s="71"/>
      <c r="P34" s="71"/>
      <c r="Q34" s="71"/>
      <c r="R34" s="71"/>
    </row>
  </sheetData>
  <sheetProtection selectLockedCells="1"/>
  <mergeCells count="94">
    <mergeCell ref="U24:U30"/>
    <mergeCell ref="I14:I15"/>
    <mergeCell ref="H14:H15"/>
    <mergeCell ref="H17:H18"/>
    <mergeCell ref="I17:I18"/>
    <mergeCell ref="T24:T26"/>
    <mergeCell ref="M27:M28"/>
    <mergeCell ref="N27:N28"/>
    <mergeCell ref="M24:M26"/>
    <mergeCell ref="N24:N26"/>
    <mergeCell ref="O24:O26"/>
    <mergeCell ref="P24:P30"/>
    <mergeCell ref="Q24:Q30"/>
    <mergeCell ref="R24:R30"/>
    <mergeCell ref="P17:P23"/>
    <mergeCell ref="Q17:Q23"/>
    <mergeCell ref="A32:F32"/>
    <mergeCell ref="K33:R33"/>
    <mergeCell ref="B34:D34"/>
    <mergeCell ref="K34:R34"/>
    <mergeCell ref="T27:T28"/>
    <mergeCell ref="F28:G28"/>
    <mergeCell ref="F29:G29"/>
    <mergeCell ref="F30:G30"/>
    <mergeCell ref="A31:D31"/>
    <mergeCell ref="G31:K31"/>
    <mergeCell ref="M31:R31"/>
    <mergeCell ref="O27:O28"/>
    <mergeCell ref="A24:A30"/>
    <mergeCell ref="B24:B26"/>
    <mergeCell ref="C24:C26"/>
    <mergeCell ref="F26:G26"/>
    <mergeCell ref="B27:B28"/>
    <mergeCell ref="C27:C28"/>
    <mergeCell ref="D27:D28"/>
    <mergeCell ref="E27:E28"/>
    <mergeCell ref="D24:D26"/>
    <mergeCell ref="E24:E26"/>
    <mergeCell ref="F24:G24"/>
    <mergeCell ref="F25:G25"/>
    <mergeCell ref="R17:R23"/>
    <mergeCell ref="M20:M21"/>
    <mergeCell ref="N20:N21"/>
    <mergeCell ref="O20:O21"/>
    <mergeCell ref="F21:G21"/>
    <mergeCell ref="F23:G23"/>
    <mergeCell ref="F22:G22"/>
    <mergeCell ref="F17:G18"/>
    <mergeCell ref="J12:L12"/>
    <mergeCell ref="U17:U23"/>
    <mergeCell ref="F16:G16"/>
    <mergeCell ref="B20:B21"/>
    <mergeCell ref="C20:C21"/>
    <mergeCell ref="D20:D21"/>
    <mergeCell ref="E20:E21"/>
    <mergeCell ref="F20:G20"/>
    <mergeCell ref="M17:M19"/>
    <mergeCell ref="N17:N19"/>
    <mergeCell ref="O17:O19"/>
    <mergeCell ref="C14:C16"/>
    <mergeCell ref="F14:G15"/>
    <mergeCell ref="D14:D16"/>
    <mergeCell ref="E14:E16"/>
    <mergeCell ref="B17:B19"/>
    <mergeCell ref="C17:C19"/>
    <mergeCell ref="D17:D19"/>
    <mergeCell ref="E17:E19"/>
    <mergeCell ref="A15:A23"/>
    <mergeCell ref="B14:B16"/>
    <mergeCell ref="A8:C8"/>
    <mergeCell ref="D8:E8"/>
    <mergeCell ref="F8:R8"/>
    <mergeCell ref="A11:A13"/>
    <mergeCell ref="B11:E11"/>
    <mergeCell ref="F11:I11"/>
    <mergeCell ref="J11:R11"/>
    <mergeCell ref="B12:B13"/>
    <mergeCell ref="C12:C13"/>
    <mergeCell ref="D12:D13"/>
    <mergeCell ref="P12:R12"/>
    <mergeCell ref="M12:O12"/>
    <mergeCell ref="E12:E13"/>
    <mergeCell ref="F12:G13"/>
    <mergeCell ref="H12:H13"/>
    <mergeCell ref="I12:I13"/>
    <mergeCell ref="C1:G1"/>
    <mergeCell ref="H1:R1"/>
    <mergeCell ref="A5:R5"/>
    <mergeCell ref="A6:E6"/>
    <mergeCell ref="A7:B7"/>
    <mergeCell ref="E7:F7"/>
    <mergeCell ref="H7:I7"/>
    <mergeCell ref="K7:L7"/>
    <mergeCell ref="N7:O7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SNVSTU03</cp:lastModifiedBy>
  <cp:lastPrinted>2018-12-18T10:06:24Z</cp:lastPrinted>
  <dcterms:created xsi:type="dcterms:W3CDTF">2017-02-21T15:16:59Z</dcterms:created>
  <dcterms:modified xsi:type="dcterms:W3CDTF">2021-01-06T12:54:58Z</dcterms:modified>
</cp:coreProperties>
</file>