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950" windowHeight="7995"/>
  </bookViews>
  <sheets>
    <sheet name="M1" sheetId="5" r:id="rId1"/>
    <sheet name="M2" sheetId="4" r:id="rId2"/>
  </sheets>
  <calcPr calcId="124519"/>
</workbook>
</file>

<file path=xl/calcChain.xml><?xml version="1.0" encoding="utf-8"?>
<calcChain xmlns="http://schemas.openxmlformats.org/spreadsheetml/2006/main">
  <c r="M14" i="5"/>
  <c r="K20" l="1"/>
  <c r="K19"/>
  <c r="D19"/>
  <c r="E19"/>
  <c r="P14" i="4"/>
  <c r="M14"/>
  <c r="Q14"/>
  <c r="G28" s="1"/>
  <c r="Q21"/>
  <c r="D21"/>
  <c r="M28" i="5"/>
  <c r="G28"/>
  <c r="O27"/>
  <c r="M27"/>
  <c r="N27" s="1"/>
  <c r="K27"/>
  <c r="E27"/>
  <c r="D27"/>
  <c r="M26"/>
  <c r="N26" s="1"/>
  <c r="K26"/>
  <c r="E26"/>
  <c r="D26"/>
  <c r="K25"/>
  <c r="O24"/>
  <c r="R21" s="1"/>
  <c r="M24"/>
  <c r="N24" s="1"/>
  <c r="K24"/>
  <c r="E24"/>
  <c r="D24"/>
  <c r="K23"/>
  <c r="P21"/>
  <c r="M21"/>
  <c r="K21"/>
  <c r="E21"/>
  <c r="D21"/>
  <c r="O20"/>
  <c r="N20"/>
  <c r="M20"/>
  <c r="E20"/>
  <c r="D20"/>
  <c r="O18"/>
  <c r="M18"/>
  <c r="N18" s="1"/>
  <c r="K18"/>
  <c r="E18"/>
  <c r="D18"/>
  <c r="K17"/>
  <c r="O16"/>
  <c r="M16"/>
  <c r="K16"/>
  <c r="E16"/>
  <c r="D16"/>
  <c r="K15"/>
  <c r="P14"/>
  <c r="K14"/>
  <c r="E14"/>
  <c r="D14"/>
  <c r="P21" i="4"/>
  <c r="M21"/>
  <c r="M17"/>
  <c r="K16"/>
  <c r="N16" i="5" l="1"/>
  <c r="N21"/>
  <c r="A28"/>
  <c r="R14"/>
  <c r="A29" s="1"/>
  <c r="N14"/>
  <c r="D14" i="4"/>
  <c r="E14"/>
  <c r="D17"/>
  <c r="E17"/>
  <c r="D19"/>
  <c r="E19"/>
  <c r="D20"/>
  <c r="E20"/>
  <c r="E21"/>
  <c r="O21"/>
  <c r="A28" l="1"/>
  <c r="R14"/>
  <c r="A29" l="1"/>
  <c r="M20"/>
  <c r="N20" s="1"/>
  <c r="M19"/>
  <c r="N19" s="1"/>
  <c r="K17"/>
  <c r="K18"/>
  <c r="K19"/>
  <c r="K20"/>
  <c r="K21"/>
  <c r="K14"/>
  <c r="N17" l="1"/>
  <c r="N21"/>
  <c r="N14"/>
  <c r="M28" l="1"/>
</calcChain>
</file>

<file path=xl/sharedStrings.xml><?xml version="1.0" encoding="utf-8"?>
<sst xmlns="http://schemas.openxmlformats.org/spreadsheetml/2006/main" count="140" uniqueCount="74">
  <si>
    <t>Prénom :</t>
  </si>
  <si>
    <t>Coef.</t>
  </si>
  <si>
    <t>Intitulé(s)</t>
  </si>
  <si>
    <t>Note</t>
  </si>
  <si>
    <t>Session</t>
  </si>
  <si>
    <t>U.E</t>
  </si>
  <si>
    <t>Semestre</t>
  </si>
  <si>
    <t>Transversale</t>
  </si>
  <si>
    <t>Sess/Ann</t>
  </si>
  <si>
    <t>Crédit Requis</t>
  </si>
  <si>
    <t>Crédit</t>
  </si>
  <si>
    <t>Fondamentale</t>
  </si>
  <si>
    <t>Découverte</t>
  </si>
  <si>
    <t>UEF</t>
  </si>
  <si>
    <t>UED</t>
  </si>
  <si>
    <t>UET</t>
  </si>
  <si>
    <t>UEM</t>
  </si>
  <si>
    <t>Le Doyen</t>
  </si>
  <si>
    <t>Matière</t>
  </si>
  <si>
    <t>Semestre 2</t>
  </si>
  <si>
    <t>République Algérienne Démocratique et Populaire</t>
  </si>
  <si>
    <t>Méthodologique</t>
  </si>
  <si>
    <t>Ministère de l’Enseignement supérieur et de la Recherche scientifique</t>
  </si>
  <si>
    <t>Nom :</t>
  </si>
  <si>
    <t>Date et lieu de naissance :</t>
  </si>
  <si>
    <t>à</t>
  </si>
  <si>
    <t>N° d'inscription :</t>
  </si>
  <si>
    <t>Nature</t>
  </si>
  <si>
    <t>Code</t>
  </si>
  <si>
    <t>Matière(s) constitutive(s) de l'unité d'enseignement</t>
  </si>
  <si>
    <t>Résultats obtenus</t>
  </si>
  <si>
    <t>Semestre 1</t>
  </si>
  <si>
    <t>Algérie</t>
  </si>
  <si>
    <t>Willaya :</t>
  </si>
  <si>
    <t>Année :</t>
  </si>
  <si>
    <t>RELEVE DE NOTES</t>
  </si>
  <si>
    <t>Unités d'enseignement (U.E)</t>
  </si>
  <si>
    <r>
      <t xml:space="preserve">Faculté : </t>
    </r>
    <r>
      <rPr>
        <b/>
        <sz val="10"/>
        <color theme="1"/>
        <rFont val="Cambria"/>
        <family val="1"/>
        <scheme val="major"/>
      </rPr>
      <t>Sciences de la Nature et de la Vie et Sciences de la Terre et de l'univers</t>
    </r>
  </si>
  <si>
    <r>
      <t xml:space="preserve">Etablissement : </t>
    </r>
    <r>
      <rPr>
        <b/>
        <sz val="10"/>
        <color theme="1"/>
        <rFont val="Cambria"/>
        <family val="1"/>
        <scheme val="major"/>
      </rPr>
      <t>Université Mohamed El Bachir El Ibrahimi - Bordj Bou Arréridj</t>
    </r>
  </si>
  <si>
    <t xml:space="preserve">Année Universitaire : </t>
  </si>
  <si>
    <r>
      <t>Diplôme préparé :</t>
    </r>
    <r>
      <rPr>
        <b/>
        <sz val="10"/>
        <color theme="1"/>
        <rFont val="Cambria"/>
        <family val="1"/>
        <scheme val="major"/>
      </rPr>
      <t xml:space="preserve"> Master      Académique</t>
    </r>
  </si>
  <si>
    <t>UEF2</t>
  </si>
  <si>
    <t>UEF1</t>
  </si>
  <si>
    <t>M2</t>
  </si>
  <si>
    <t>M1</t>
  </si>
  <si>
    <t>Semestre 3</t>
  </si>
  <si>
    <t>Semestre 4</t>
  </si>
  <si>
    <t>Mimoire</t>
  </si>
  <si>
    <t>Fondamentale2</t>
  </si>
  <si>
    <t>Fait à Bordj Bou Arréridj le :</t>
  </si>
  <si>
    <t xml:space="preserve">Fait à Bordj Bou Arréridj le : </t>
  </si>
  <si>
    <r>
      <t xml:space="preserve">Déparement : </t>
    </r>
    <r>
      <rPr>
        <b/>
        <sz val="10"/>
        <color theme="1"/>
        <rFont val="Cambria"/>
        <family val="1"/>
        <scheme val="major"/>
      </rPr>
      <t>Sciences Biologiques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</si>
  <si>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 Sciences Biologiques  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Microbiologie appliquée</t>
    </r>
  </si>
  <si>
    <r>
      <t xml:space="preserve">Domaine : </t>
    </r>
    <r>
      <rPr>
        <b/>
        <sz val="10"/>
        <color theme="1"/>
        <rFont val="Cambria"/>
        <family val="1"/>
        <scheme val="major"/>
      </rPr>
      <t xml:space="preserve">Sciences de la Nature et de la Vie   </t>
    </r>
    <r>
      <rPr>
        <sz val="10"/>
        <color theme="1"/>
        <rFont val="Cambria"/>
        <family val="1"/>
        <scheme val="major"/>
      </rPr>
      <t xml:space="preserve"> Filière : </t>
    </r>
    <r>
      <rPr>
        <b/>
        <sz val="10"/>
        <color theme="1"/>
        <rFont val="Cambria"/>
        <family val="1"/>
        <scheme val="major"/>
      </rPr>
      <t xml:space="preserve"> Sciences Biologiques      </t>
    </r>
    <r>
      <rPr>
        <sz val="10"/>
        <color theme="1"/>
        <rFont val="Cambria"/>
        <family val="1"/>
        <scheme val="major"/>
      </rPr>
      <t xml:space="preserve"> Spécialité :</t>
    </r>
    <r>
      <rPr>
        <b/>
        <sz val="10"/>
        <color theme="1"/>
        <rFont val="Cambria"/>
        <family val="1"/>
        <scheme val="major"/>
      </rPr>
      <t xml:space="preserve"> Microbiologie appliquée</t>
    </r>
  </si>
  <si>
    <t>Physiologie et génétique bactériennes</t>
  </si>
  <si>
    <t>Microbiologie de l’environnement</t>
  </si>
  <si>
    <t>Microbiologie médicale</t>
  </si>
  <si>
    <t>Techniques du contrôle microbiologique</t>
  </si>
  <si>
    <t>Techniques d’analyses biochimiques</t>
  </si>
  <si>
    <t>Origine, évolution, diversité et biologie des Eucaryotes</t>
  </si>
  <si>
    <t>Communication</t>
  </si>
  <si>
    <t xml:space="preserve"> Interactions plantes- microorganismes et phytopathogènes</t>
  </si>
  <si>
    <t>Enzymologie</t>
  </si>
  <si>
    <t>Microbiologie infectieuse et santé</t>
  </si>
  <si>
    <t>Bioinformatique et génomique exploratoire</t>
  </si>
  <si>
    <t>Antibiotiques et phénomène de résistance</t>
  </si>
  <si>
    <t>Législation</t>
  </si>
  <si>
    <t>Bioréacteurs et procédés fermentaires</t>
  </si>
  <si>
    <t>Biotechnologie microbienne</t>
  </si>
  <si>
    <t>Ecologie microbienne</t>
  </si>
  <si>
    <t>Techniques en biologie moléculaire</t>
  </si>
  <si>
    <t>Hygiène et sécurité alimentaire</t>
  </si>
  <si>
    <t>Entreprenariat</t>
  </si>
  <si>
    <t>Lait et probiotiques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</si>
</sst>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178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7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4" fillId="2" borderId="3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164" fontId="2" fillId="2" borderId="0" xfId="0" applyNumberFormat="1" applyFont="1" applyFill="1"/>
    <xf numFmtId="164" fontId="3" fillId="2" borderId="0" xfId="0" applyNumberFormat="1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textRotation="90"/>
    </xf>
    <xf numFmtId="0" fontId="1" fillId="2" borderId="18" xfId="0" applyFont="1" applyFill="1" applyBorder="1" applyAlignment="1">
      <alignment textRotation="90"/>
    </xf>
    <xf numFmtId="0" fontId="1" fillId="2" borderId="20" xfId="0" applyFont="1" applyFill="1" applyBorder="1" applyAlignment="1">
      <alignment textRotation="90"/>
    </xf>
    <xf numFmtId="0" fontId="7" fillId="2" borderId="24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 textRotation="90"/>
    </xf>
    <xf numFmtId="0" fontId="1" fillId="2" borderId="35" xfId="0" applyFont="1" applyFill="1" applyBorder="1" applyAlignment="1">
      <alignment vertical="center" textRotation="90"/>
    </xf>
    <xf numFmtId="0" fontId="1" fillId="2" borderId="38" xfId="0" applyFont="1" applyFill="1" applyBorder="1" applyAlignment="1">
      <alignment vertical="center" textRotation="90"/>
    </xf>
    <xf numFmtId="0" fontId="1" fillId="2" borderId="37" xfId="0" applyFont="1" applyFill="1" applyBorder="1" applyAlignment="1">
      <alignment vertical="center" textRotation="90"/>
    </xf>
    <xf numFmtId="0" fontId="4" fillId="2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/>
    </xf>
    <xf numFmtId="164" fontId="4" fillId="2" borderId="41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33" xfId="0" applyFont="1" applyFill="1" applyBorder="1" applyAlignment="1">
      <alignment horizontal="center" vertical="center" textRotation="90"/>
    </xf>
    <xf numFmtId="0" fontId="1" fillId="2" borderId="40" xfId="0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horizontal="center" vertical="center" textRotation="90"/>
    </xf>
    <xf numFmtId="0" fontId="1" fillId="2" borderId="37" xfId="0" applyFont="1" applyFill="1" applyBorder="1" applyAlignment="1">
      <alignment horizontal="center" vertical="center" textRotation="90"/>
    </xf>
    <xf numFmtId="0" fontId="4" fillId="2" borderId="41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vertical="center" textRotation="90"/>
    </xf>
    <xf numFmtId="0" fontId="4" fillId="2" borderId="4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/>
    </xf>
    <xf numFmtId="0" fontId="1" fillId="2" borderId="20" xfId="0" applyFont="1" applyFill="1" applyBorder="1" applyAlignment="1">
      <alignment horizontal="center" vertical="center" textRotation="9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0025"/>
          <a:ext cx="676274" cy="6191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1</xdr:row>
      <xdr:rowOff>19050</xdr:rowOff>
    </xdr:from>
    <xdr:to>
      <xdr:col>2</xdr:col>
      <xdr:colOff>333375</xdr:colOff>
      <xdr:row>4</xdr:row>
      <xdr:rowOff>95251</xdr:rowOff>
    </xdr:to>
    <xdr:pic>
      <xdr:nvPicPr>
        <xdr:cNvPr id="2" name="Image 1" descr="logo noire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50"/>
          <a:ext cx="676274" cy="6191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3" zoomScaleNormal="93" workbookViewId="0">
      <selection activeCell="F18" sqref="F18:G18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.5703125" style="6" customWidth="1"/>
    <col min="4" max="4" width="10.42578125" style="6" customWidth="1"/>
    <col min="5" max="5" width="4.42578125" style="6" customWidth="1"/>
    <col min="6" max="6" width="11" style="6"/>
    <col min="7" max="7" width="28.85546875" style="6" customWidth="1"/>
    <col min="8" max="8" width="7" style="6" customWidth="1"/>
    <col min="9" max="9" width="4" style="6" customWidth="1"/>
    <col min="10" max="10" width="5.85546875" style="6" customWidth="1"/>
    <col min="11" max="11" width="5" style="6" customWidth="1"/>
    <col min="12" max="12" width="7.28515625" style="6" customWidth="1"/>
    <col min="13" max="13" width="6.7109375" style="32" customWidth="1"/>
    <col min="14" max="15" width="5.5703125" style="6" customWidth="1"/>
    <col min="16" max="16" width="5.85546875" style="6" customWidth="1"/>
    <col min="17" max="17" width="4.85546875" style="6" customWidth="1"/>
    <col min="18" max="18" width="5.5703125" style="6" customWidth="1"/>
    <col min="19" max="16384" width="11" style="6"/>
  </cols>
  <sheetData>
    <row r="1" spans="1:21" s="3" customFormat="1" ht="14.25" customHeight="1">
      <c r="A1" s="9"/>
      <c r="B1" s="9"/>
      <c r="C1" s="58" t="s">
        <v>20</v>
      </c>
      <c r="D1" s="58"/>
      <c r="E1" s="58"/>
      <c r="F1" s="58"/>
      <c r="G1" s="58"/>
      <c r="H1" s="58" t="s">
        <v>22</v>
      </c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29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29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51</v>
      </c>
      <c r="E4" s="12"/>
      <c r="F4" s="12"/>
      <c r="G4" s="13"/>
      <c r="H4" s="12"/>
      <c r="I4" s="12"/>
      <c r="J4" s="12"/>
      <c r="K4" s="29"/>
      <c r="L4" s="1"/>
      <c r="M4" s="2"/>
      <c r="N4" s="1"/>
      <c r="O4" s="1"/>
      <c r="P4" s="2"/>
      <c r="Q4" s="1"/>
      <c r="R4" s="1"/>
    </row>
    <row r="5" spans="1:21" s="3" customFormat="1" ht="27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 s="3" customFormat="1" ht="12.75">
      <c r="A6" s="60" t="s">
        <v>39</v>
      </c>
      <c r="B6" s="60"/>
      <c r="C6" s="60"/>
      <c r="D6" s="60"/>
      <c r="E6" s="60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61" t="s">
        <v>23</v>
      </c>
      <c r="B7" s="61"/>
      <c r="C7" s="30"/>
      <c r="D7" s="27" t="s">
        <v>0</v>
      </c>
      <c r="E7" s="62"/>
      <c r="F7" s="62"/>
      <c r="G7" s="1" t="s">
        <v>24</v>
      </c>
      <c r="H7" s="62"/>
      <c r="I7" s="62"/>
      <c r="J7" s="4" t="s">
        <v>25</v>
      </c>
      <c r="K7" s="62"/>
      <c r="L7" s="62"/>
      <c r="M7" s="2" t="s">
        <v>33</v>
      </c>
      <c r="N7" s="62"/>
      <c r="O7" s="62"/>
      <c r="P7" s="5" t="s">
        <v>32</v>
      </c>
      <c r="Q7" s="1"/>
      <c r="R7" s="1"/>
    </row>
    <row r="8" spans="1:21" s="3" customFormat="1" ht="12.75">
      <c r="A8" s="60" t="s">
        <v>26</v>
      </c>
      <c r="B8" s="60"/>
      <c r="C8" s="60"/>
      <c r="D8" s="63"/>
      <c r="E8" s="63"/>
      <c r="F8" s="61" t="s">
        <v>52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 s="3" customFormat="1" ht="12.75">
      <c r="A9" s="1" t="s">
        <v>40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3" t="s">
        <v>34</v>
      </c>
      <c r="R10" s="23" t="s">
        <v>44</v>
      </c>
    </row>
    <row r="11" spans="1:21" ht="17.25" customHeight="1">
      <c r="A11" s="64" t="s">
        <v>6</v>
      </c>
      <c r="B11" s="67" t="s">
        <v>36</v>
      </c>
      <c r="C11" s="68"/>
      <c r="D11" s="68"/>
      <c r="E11" s="69"/>
      <c r="F11" s="67" t="s">
        <v>29</v>
      </c>
      <c r="G11" s="68"/>
      <c r="H11" s="68"/>
      <c r="I11" s="69"/>
      <c r="J11" s="67" t="s">
        <v>30</v>
      </c>
      <c r="K11" s="68"/>
      <c r="L11" s="68"/>
      <c r="M11" s="68"/>
      <c r="N11" s="68"/>
      <c r="O11" s="68"/>
      <c r="P11" s="68"/>
      <c r="Q11" s="68"/>
      <c r="R11" s="70"/>
    </row>
    <row r="12" spans="1:21">
      <c r="A12" s="65"/>
      <c r="B12" s="71" t="s">
        <v>28</v>
      </c>
      <c r="C12" s="73" t="s">
        <v>27</v>
      </c>
      <c r="D12" s="75" t="s">
        <v>9</v>
      </c>
      <c r="E12" s="71" t="s">
        <v>1</v>
      </c>
      <c r="F12" s="73" t="s">
        <v>2</v>
      </c>
      <c r="G12" s="81"/>
      <c r="H12" s="75" t="s">
        <v>9</v>
      </c>
      <c r="I12" s="71" t="s">
        <v>1</v>
      </c>
      <c r="J12" s="77" t="s">
        <v>18</v>
      </c>
      <c r="K12" s="78"/>
      <c r="L12" s="80"/>
      <c r="M12" s="77" t="s">
        <v>5</v>
      </c>
      <c r="N12" s="78"/>
      <c r="O12" s="80"/>
      <c r="P12" s="77" t="s">
        <v>6</v>
      </c>
      <c r="Q12" s="78"/>
      <c r="R12" s="79"/>
    </row>
    <row r="13" spans="1:21" ht="17.25" customHeight="1" thickBot="1">
      <c r="A13" s="66"/>
      <c r="B13" s="72"/>
      <c r="C13" s="74"/>
      <c r="D13" s="76"/>
      <c r="E13" s="72"/>
      <c r="F13" s="74"/>
      <c r="G13" s="82"/>
      <c r="H13" s="76"/>
      <c r="I13" s="72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4" t="s">
        <v>4</v>
      </c>
      <c r="T13" s="7"/>
      <c r="U13" s="7"/>
    </row>
    <row r="14" spans="1:21">
      <c r="A14" s="83" t="s">
        <v>31</v>
      </c>
      <c r="B14" s="87" t="s">
        <v>42</v>
      </c>
      <c r="C14" s="89" t="s">
        <v>11</v>
      </c>
      <c r="D14" s="91">
        <f>SUM(H14:H15)</f>
        <v>12</v>
      </c>
      <c r="E14" s="91">
        <f>SUM(I14:I15)</f>
        <v>6</v>
      </c>
      <c r="F14" s="87" t="s">
        <v>54</v>
      </c>
      <c r="G14" s="87"/>
      <c r="H14" s="36">
        <v>6</v>
      </c>
      <c r="I14" s="36">
        <v>3</v>
      </c>
      <c r="J14" s="15"/>
      <c r="K14" s="36" t="str">
        <f>IF(J14&gt;=10,H14,"")</f>
        <v/>
      </c>
      <c r="L14" s="17"/>
      <c r="M14" s="95">
        <f>(J14*I14+J15*I15)/(I14+I15)</f>
        <v>0</v>
      </c>
      <c r="N14" s="91">
        <f>IF(M14&gt;=10,SUM(H14:H15),SUM(K14:K15))</f>
        <v>0</v>
      </c>
      <c r="O14" s="97"/>
      <c r="P14" s="95" t="e">
        <f>(J14*I14+J15*I15+#REF!*#REF!+J16*I16+J17*I17+J18*I18+J20*I20)/SUM(I14:I20)</f>
        <v>#REF!</v>
      </c>
      <c r="Q14" s="91">
        <v>30</v>
      </c>
      <c r="R14" s="103" t="str">
        <f>IF(AND(O14=1,O16=1,O18=1,O20=1),1,IF(OR(O14=2,O16=2,O18=2,O20=2),2,""))</f>
        <v/>
      </c>
      <c r="T14" s="7"/>
      <c r="U14" s="93"/>
    </row>
    <row r="15" spans="1:21">
      <c r="A15" s="84"/>
      <c r="B15" s="88"/>
      <c r="C15" s="90"/>
      <c r="D15" s="92"/>
      <c r="E15" s="92"/>
      <c r="F15" s="109" t="s">
        <v>55</v>
      </c>
      <c r="G15" s="110"/>
      <c r="H15" s="34">
        <v>6</v>
      </c>
      <c r="I15" s="34">
        <v>3</v>
      </c>
      <c r="J15" s="14"/>
      <c r="K15" s="34" t="str">
        <f>IF(J15&gt;=10,H15,"")</f>
        <v/>
      </c>
      <c r="L15" s="19"/>
      <c r="M15" s="96"/>
      <c r="N15" s="92"/>
      <c r="O15" s="98"/>
      <c r="P15" s="96"/>
      <c r="Q15" s="92"/>
      <c r="R15" s="104"/>
      <c r="T15" s="7"/>
      <c r="U15" s="93"/>
    </row>
    <row r="16" spans="1:21" ht="16.5" customHeight="1">
      <c r="A16" s="84"/>
      <c r="B16" s="92" t="s">
        <v>16</v>
      </c>
      <c r="C16" s="90" t="s">
        <v>21</v>
      </c>
      <c r="D16" s="92">
        <f>SUM(H16:H17)</f>
        <v>9</v>
      </c>
      <c r="E16" s="92">
        <f>SUM(I16:I17)</f>
        <v>5</v>
      </c>
      <c r="F16" s="94" t="s">
        <v>57</v>
      </c>
      <c r="G16" s="94"/>
      <c r="H16" s="34">
        <v>5</v>
      </c>
      <c r="I16" s="34">
        <v>3</v>
      </c>
      <c r="J16" s="14"/>
      <c r="K16" s="34" t="str">
        <f t="shared" ref="K16:K27" si="0">IF(J16&gt;=10,H16,"")</f>
        <v/>
      </c>
      <c r="L16" s="19"/>
      <c r="M16" s="96">
        <f>(J16*I16+J17*I17)/SUM(I16:I17)</f>
        <v>0</v>
      </c>
      <c r="N16" s="92">
        <f>IF(M16&gt;=10,SUM(H16:H17),SUM(K16:K17))</f>
        <v>0</v>
      </c>
      <c r="O16" s="98" t="str">
        <f>IF(AND(L16=1,L17=1),1,IF(OR(L16=2,L17=2),2,""))</f>
        <v/>
      </c>
      <c r="P16" s="96"/>
      <c r="Q16" s="92"/>
      <c r="R16" s="104"/>
      <c r="T16" s="7"/>
      <c r="U16" s="93"/>
    </row>
    <row r="17" spans="1:21">
      <c r="A17" s="84"/>
      <c r="B17" s="92"/>
      <c r="C17" s="90"/>
      <c r="D17" s="92"/>
      <c r="E17" s="92"/>
      <c r="F17" s="107" t="s">
        <v>58</v>
      </c>
      <c r="G17" s="88"/>
      <c r="H17" s="34">
        <v>4</v>
      </c>
      <c r="I17" s="34">
        <v>2</v>
      </c>
      <c r="J17" s="14"/>
      <c r="K17" s="34" t="str">
        <f t="shared" si="0"/>
        <v/>
      </c>
      <c r="L17" s="19"/>
      <c r="M17" s="96"/>
      <c r="N17" s="92"/>
      <c r="O17" s="98"/>
      <c r="P17" s="96"/>
      <c r="Q17" s="92"/>
      <c r="R17" s="104"/>
      <c r="T17" s="7"/>
      <c r="U17" s="93"/>
    </row>
    <row r="18" spans="1:21" ht="18" customHeight="1">
      <c r="A18" s="84"/>
      <c r="B18" s="34" t="s">
        <v>15</v>
      </c>
      <c r="C18" s="38" t="s">
        <v>7</v>
      </c>
      <c r="D18" s="34">
        <f t="shared" ref="D18:E20" si="1">H18</f>
        <v>1</v>
      </c>
      <c r="E18" s="34">
        <f t="shared" si="1"/>
        <v>1</v>
      </c>
      <c r="F18" s="111" t="s">
        <v>60</v>
      </c>
      <c r="G18" s="112"/>
      <c r="H18" s="34">
        <v>1</v>
      </c>
      <c r="I18" s="34">
        <v>1</v>
      </c>
      <c r="J18" s="14"/>
      <c r="K18" s="34" t="str">
        <f t="shared" si="0"/>
        <v/>
      </c>
      <c r="L18" s="19"/>
      <c r="M18" s="35">
        <f>J18</f>
        <v>0</v>
      </c>
      <c r="N18" s="34" t="str">
        <f>IF(M18&gt;=10,H18,"")</f>
        <v/>
      </c>
      <c r="O18" s="33" t="str">
        <f>IF(L18="","",L18)</f>
        <v/>
      </c>
      <c r="P18" s="96"/>
      <c r="Q18" s="92"/>
      <c r="R18" s="104"/>
      <c r="T18" s="28"/>
      <c r="U18" s="93"/>
    </row>
    <row r="19" spans="1:21" ht="18" customHeight="1" thickBot="1">
      <c r="A19" s="85"/>
      <c r="B19" s="43" t="s">
        <v>41</v>
      </c>
      <c r="C19" s="44" t="s">
        <v>48</v>
      </c>
      <c r="D19" s="42">
        <f t="shared" si="1"/>
        <v>6</v>
      </c>
      <c r="E19" s="42">
        <f t="shared" si="1"/>
        <v>3</v>
      </c>
      <c r="F19" s="39" t="s">
        <v>56</v>
      </c>
      <c r="G19" s="49"/>
      <c r="H19" s="43">
        <v>6</v>
      </c>
      <c r="I19" s="43">
        <v>3</v>
      </c>
      <c r="J19" s="45"/>
      <c r="K19" s="42" t="str">
        <f t="shared" si="0"/>
        <v/>
      </c>
      <c r="L19" s="46"/>
      <c r="M19" s="47"/>
      <c r="N19" s="43"/>
      <c r="O19" s="48"/>
      <c r="P19" s="100"/>
      <c r="Q19" s="71"/>
      <c r="R19" s="105"/>
      <c r="T19" s="41"/>
      <c r="U19" s="93"/>
    </row>
    <row r="20" spans="1:21" ht="15" thickBot="1">
      <c r="A20" s="86"/>
      <c r="B20" s="20" t="s">
        <v>14</v>
      </c>
      <c r="C20" s="40" t="s">
        <v>12</v>
      </c>
      <c r="D20" s="20">
        <f t="shared" si="1"/>
        <v>2</v>
      </c>
      <c r="E20" s="20">
        <f t="shared" si="1"/>
        <v>2</v>
      </c>
      <c r="F20" s="108" t="s">
        <v>59</v>
      </c>
      <c r="G20" s="108"/>
      <c r="H20" s="20">
        <v>2</v>
      </c>
      <c r="I20" s="20">
        <v>2</v>
      </c>
      <c r="J20" s="16"/>
      <c r="K20" s="42" t="str">
        <f t="shared" si="0"/>
        <v/>
      </c>
      <c r="L20" s="21"/>
      <c r="M20" s="22">
        <f>J20</f>
        <v>0</v>
      </c>
      <c r="N20" s="20" t="str">
        <f>IF(M20&gt;=10,H20,"")</f>
        <v/>
      </c>
      <c r="O20" s="37" t="str">
        <f>IF(L20="","",L20)</f>
        <v/>
      </c>
      <c r="P20" s="101"/>
      <c r="Q20" s="102"/>
      <c r="R20" s="106"/>
      <c r="T20" s="28"/>
      <c r="U20" s="93"/>
    </row>
    <row r="21" spans="1:21">
      <c r="A21" s="127" t="s">
        <v>19</v>
      </c>
      <c r="B21" s="91" t="s">
        <v>13</v>
      </c>
      <c r="C21" s="89" t="s">
        <v>11</v>
      </c>
      <c r="D21" s="91">
        <f>SUM(H21:H23)</f>
        <v>18</v>
      </c>
      <c r="E21" s="91">
        <f>SUM(I21:I23)</f>
        <v>9</v>
      </c>
      <c r="F21" s="113" t="s">
        <v>61</v>
      </c>
      <c r="G21" s="114"/>
      <c r="H21" s="36">
        <v>6</v>
      </c>
      <c r="I21" s="36">
        <v>3</v>
      </c>
      <c r="J21" s="15"/>
      <c r="K21" s="36" t="str">
        <f t="shared" si="0"/>
        <v/>
      </c>
      <c r="L21" s="17"/>
      <c r="M21" s="95">
        <f>(J21*I21+J23*I23)/SUM(I21:I23)</f>
        <v>0</v>
      </c>
      <c r="N21" s="91">
        <f>IF(M21&gt;=10,SUM(H21:H23),SUM(K21:K23))</f>
        <v>0</v>
      </c>
      <c r="O21" s="97"/>
      <c r="P21" s="95" t="e">
        <f>(J21*I21+J23*I23+J24*I24+J25*I25+#REF!*#REF!+J26*I26+J27*I27)/SUM(I21:I27)</f>
        <v>#REF!</v>
      </c>
      <c r="Q21" s="91">
        <v>30</v>
      </c>
      <c r="R21" s="103" t="str">
        <f>IF(AND(O21=1,O24=1,O27=1),1,IF(OR(O21=2,O24=2,O27=2),2,""))</f>
        <v/>
      </c>
      <c r="T21" s="121"/>
      <c r="U21" s="93"/>
    </row>
    <row r="22" spans="1:21">
      <c r="A22" s="128"/>
      <c r="B22" s="99"/>
      <c r="C22" s="131"/>
      <c r="D22" s="99"/>
      <c r="E22" s="99"/>
      <c r="F22" s="51" t="s">
        <v>62</v>
      </c>
      <c r="G22" s="52"/>
      <c r="H22" s="53">
        <v>6</v>
      </c>
      <c r="I22" s="53">
        <v>3</v>
      </c>
      <c r="J22" s="54"/>
      <c r="K22" s="53"/>
      <c r="L22" s="55"/>
      <c r="M22" s="117"/>
      <c r="N22" s="99"/>
      <c r="O22" s="118"/>
      <c r="P22" s="117"/>
      <c r="Q22" s="99"/>
      <c r="R22" s="119"/>
      <c r="T22" s="121"/>
      <c r="U22" s="93"/>
    </row>
    <row r="23" spans="1:21">
      <c r="A23" s="129"/>
      <c r="B23" s="92"/>
      <c r="C23" s="90"/>
      <c r="D23" s="92"/>
      <c r="E23" s="92"/>
      <c r="F23" s="115" t="s">
        <v>63</v>
      </c>
      <c r="G23" s="115"/>
      <c r="H23" s="34">
        <v>6</v>
      </c>
      <c r="I23" s="34">
        <v>3</v>
      </c>
      <c r="J23" s="14"/>
      <c r="K23" s="34" t="str">
        <f t="shared" si="0"/>
        <v/>
      </c>
      <c r="L23" s="19"/>
      <c r="M23" s="96"/>
      <c r="N23" s="92"/>
      <c r="O23" s="98"/>
      <c r="P23" s="96"/>
      <c r="Q23" s="92"/>
      <c r="R23" s="104"/>
      <c r="T23" s="121"/>
      <c r="U23" s="93"/>
    </row>
    <row r="24" spans="1:21">
      <c r="A24" s="129"/>
      <c r="B24" s="92" t="s">
        <v>16</v>
      </c>
      <c r="C24" s="90" t="s">
        <v>21</v>
      </c>
      <c r="D24" s="92">
        <f>SUM(H24:H25)</f>
        <v>9</v>
      </c>
      <c r="E24" s="92">
        <f>SUM(I24:I25)</f>
        <v>5</v>
      </c>
      <c r="F24" s="116" t="s">
        <v>64</v>
      </c>
      <c r="G24" s="116"/>
      <c r="H24" s="34">
        <v>4</v>
      </c>
      <c r="I24" s="34">
        <v>2</v>
      </c>
      <c r="J24" s="14"/>
      <c r="K24" s="34" t="str">
        <f t="shared" si="0"/>
        <v/>
      </c>
      <c r="L24" s="19"/>
      <c r="M24" s="96">
        <f>(J24*I24+J25*I25)/SUM(I24:I25)</f>
        <v>0</v>
      </c>
      <c r="N24" s="92">
        <f>IF(M24&gt;=10,SUM(H24:H25),SUM(K24:K25))</f>
        <v>0</v>
      </c>
      <c r="O24" s="98" t="str">
        <f>IF(AND(L24=1,L25=1),1,IF(OR(L24=2,L25=2),2,""))</f>
        <v/>
      </c>
      <c r="P24" s="96"/>
      <c r="Q24" s="92"/>
      <c r="R24" s="104"/>
      <c r="T24" s="121"/>
      <c r="U24" s="93"/>
    </row>
    <row r="25" spans="1:21" ht="13.5" customHeight="1">
      <c r="A25" s="129"/>
      <c r="B25" s="92"/>
      <c r="C25" s="90"/>
      <c r="D25" s="92"/>
      <c r="E25" s="92"/>
      <c r="F25" s="122" t="s">
        <v>58</v>
      </c>
      <c r="G25" s="122"/>
      <c r="H25" s="34">
        <v>5</v>
      </c>
      <c r="I25" s="34">
        <v>3</v>
      </c>
      <c r="J25" s="14"/>
      <c r="K25" s="34" t="str">
        <f t="shared" si="0"/>
        <v/>
      </c>
      <c r="L25" s="19"/>
      <c r="M25" s="96"/>
      <c r="N25" s="92"/>
      <c r="O25" s="98"/>
      <c r="P25" s="96"/>
      <c r="Q25" s="92"/>
      <c r="R25" s="104"/>
      <c r="T25" s="121"/>
      <c r="U25" s="93"/>
    </row>
    <row r="26" spans="1:21" ht="18" customHeight="1">
      <c r="A26" s="129"/>
      <c r="B26" s="34" t="s">
        <v>14</v>
      </c>
      <c r="C26" s="38" t="s">
        <v>12</v>
      </c>
      <c r="D26" s="34">
        <f t="shared" ref="D26:E27" si="2">H26</f>
        <v>2</v>
      </c>
      <c r="E26" s="34">
        <f t="shared" si="2"/>
        <v>2</v>
      </c>
      <c r="F26" s="122" t="s">
        <v>65</v>
      </c>
      <c r="G26" s="122"/>
      <c r="H26" s="34">
        <v>2</v>
      </c>
      <c r="I26" s="34">
        <v>2</v>
      </c>
      <c r="J26" s="14"/>
      <c r="K26" s="34" t="str">
        <f t="shared" si="0"/>
        <v/>
      </c>
      <c r="L26" s="19"/>
      <c r="M26" s="35">
        <f t="shared" ref="M26" si="3">J26</f>
        <v>0</v>
      </c>
      <c r="N26" s="34" t="str">
        <f t="shared" ref="N26" si="4">IF(M26&gt;=10,H26,"")</f>
        <v/>
      </c>
      <c r="O26" s="33"/>
      <c r="P26" s="96"/>
      <c r="Q26" s="92"/>
      <c r="R26" s="104"/>
      <c r="T26" s="28"/>
      <c r="U26" s="93"/>
    </row>
    <row r="27" spans="1:21" ht="15" thickBot="1">
      <c r="A27" s="130"/>
      <c r="B27" s="50" t="s">
        <v>15</v>
      </c>
      <c r="C27" s="40" t="s">
        <v>7</v>
      </c>
      <c r="D27" s="20">
        <f t="shared" si="2"/>
        <v>1</v>
      </c>
      <c r="E27" s="20">
        <f t="shared" si="2"/>
        <v>1</v>
      </c>
      <c r="F27" s="123" t="s">
        <v>66</v>
      </c>
      <c r="G27" s="123"/>
      <c r="H27" s="20">
        <v>1</v>
      </c>
      <c r="I27" s="20">
        <v>1</v>
      </c>
      <c r="J27" s="16"/>
      <c r="K27" s="20" t="str">
        <f t="shared" si="0"/>
        <v/>
      </c>
      <c r="L27" s="21"/>
      <c r="M27" s="22">
        <f>J27</f>
        <v>0</v>
      </c>
      <c r="N27" s="20" t="str">
        <f>IF(M27&gt;=10,H27,"")</f>
        <v/>
      </c>
      <c r="O27" s="37" t="str">
        <f>IF(L27="","",L27)</f>
        <v/>
      </c>
      <c r="P27" s="101"/>
      <c r="Q27" s="102"/>
      <c r="R27" s="106"/>
      <c r="T27" s="28"/>
      <c r="U27" s="93"/>
    </row>
    <row r="28" spans="1:21" s="3" customFormat="1" ht="15" customHeight="1">
      <c r="A28" s="124" t="e">
        <f>"Moyenne annuelle "&amp;R10&amp;" : "&amp;(ROUND(SUM(P14*SUM(E14:E20)+P21*SUM(E21:E27))/SUM(E14:E27),2))</f>
        <v>#REF!</v>
      </c>
      <c r="B28" s="124"/>
      <c r="C28" s="124"/>
      <c r="D28" s="124"/>
      <c r="G28" s="125" t="str">
        <f>"Total des crédits cumulés pour l'année (S1+S2) : "&amp;SUM(Q14:Q27)</f>
        <v>Total des crédits cumulés pour l'année (S1+S2) : 60</v>
      </c>
      <c r="H28" s="125"/>
      <c r="I28" s="125"/>
      <c r="J28" s="125"/>
      <c r="K28" s="125"/>
      <c r="L28" s="25"/>
      <c r="M28" s="126" t="str">
        <f>" Total des crédits dans le cursus : "&amp;IF(R10="L1",Q21+Q14,IF(R10="L2",L28+60,L28+120))</f>
        <v xml:space="preserve"> Total des crédits dans le cursus : 120</v>
      </c>
      <c r="N28" s="126"/>
      <c r="O28" s="126"/>
      <c r="P28" s="126"/>
      <c r="Q28" s="126"/>
      <c r="R28" s="126"/>
    </row>
    <row r="29" spans="1:21" s="3" customFormat="1" ht="12.75">
      <c r="A29" s="120" t="str">
        <f>"Décision du jury :  Admis(e) / Session "&amp;IF(AND(R14=1,R21=1),1,IF(OR(R14=2,R21=2),2,""))</f>
        <v xml:space="preserve">Décision du jury :  Admis(e) / Session </v>
      </c>
      <c r="B29" s="120"/>
      <c r="C29" s="120"/>
      <c r="D29" s="120"/>
      <c r="E29" s="120"/>
      <c r="F29" s="120"/>
      <c r="G29" s="1"/>
      <c r="H29" s="29"/>
      <c r="I29" s="1"/>
      <c r="J29" s="2"/>
      <c r="M29" s="31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63" t="s">
        <v>49</v>
      </c>
      <c r="L30" s="63"/>
      <c r="M30" s="63"/>
      <c r="N30" s="63"/>
      <c r="O30" s="63"/>
      <c r="P30" s="63"/>
      <c r="Q30" s="63"/>
      <c r="R30" s="63"/>
    </row>
    <row r="31" spans="1:21" s="3" customFormat="1" ht="12.75">
      <c r="A31" s="1"/>
      <c r="B31" s="63"/>
      <c r="C31" s="63"/>
      <c r="D31" s="63"/>
      <c r="E31" s="1"/>
      <c r="F31" s="1"/>
      <c r="G31" s="1"/>
      <c r="H31" s="1"/>
      <c r="I31" s="1"/>
      <c r="J31" s="2"/>
      <c r="K31" s="63" t="s">
        <v>17</v>
      </c>
      <c r="L31" s="63"/>
      <c r="M31" s="63"/>
      <c r="N31" s="63"/>
      <c r="O31" s="63"/>
      <c r="P31" s="63"/>
      <c r="Q31" s="63"/>
      <c r="R31" s="63"/>
    </row>
  </sheetData>
  <sheetProtection selectLockedCells="1"/>
  <mergeCells count="85">
    <mergeCell ref="A29:F29"/>
    <mergeCell ref="K30:R30"/>
    <mergeCell ref="B31:D31"/>
    <mergeCell ref="K31:R31"/>
    <mergeCell ref="T24:T25"/>
    <mergeCell ref="F25:G25"/>
    <mergeCell ref="F26:G26"/>
    <mergeCell ref="F27:G27"/>
    <mergeCell ref="A28:D28"/>
    <mergeCell ref="G28:K28"/>
    <mergeCell ref="M28:R28"/>
    <mergeCell ref="O24:O25"/>
    <mergeCell ref="A21:A27"/>
    <mergeCell ref="B21:B23"/>
    <mergeCell ref="C21:C23"/>
    <mergeCell ref="T21:T23"/>
    <mergeCell ref="U21:U27"/>
    <mergeCell ref="F23:G23"/>
    <mergeCell ref="B24:B25"/>
    <mergeCell ref="C24:C25"/>
    <mergeCell ref="D24:D25"/>
    <mergeCell ref="E24:E25"/>
    <mergeCell ref="F24:G24"/>
    <mergeCell ref="M24:M25"/>
    <mergeCell ref="N24:N25"/>
    <mergeCell ref="M21:M23"/>
    <mergeCell ref="N21:N23"/>
    <mergeCell ref="O21:O23"/>
    <mergeCell ref="P21:P27"/>
    <mergeCell ref="Q21:Q27"/>
    <mergeCell ref="R21:R27"/>
    <mergeCell ref="D21:D23"/>
    <mergeCell ref="E21:E23"/>
    <mergeCell ref="P14:P20"/>
    <mergeCell ref="Q14:Q20"/>
    <mergeCell ref="R14:R20"/>
    <mergeCell ref="M16:M17"/>
    <mergeCell ref="N16:N17"/>
    <mergeCell ref="O16:O17"/>
    <mergeCell ref="F17:G17"/>
    <mergeCell ref="F20:G20"/>
    <mergeCell ref="F15:G15"/>
    <mergeCell ref="F18:G18"/>
    <mergeCell ref="F21:G21"/>
    <mergeCell ref="J12:L12"/>
    <mergeCell ref="U14:U20"/>
    <mergeCell ref="B16:B17"/>
    <mergeCell ref="C16:C17"/>
    <mergeCell ref="D16:D17"/>
    <mergeCell ref="E16:E17"/>
    <mergeCell ref="F16:G16"/>
    <mergeCell ref="F14:G14"/>
    <mergeCell ref="M14:M15"/>
    <mergeCell ref="N14:N15"/>
    <mergeCell ref="O14:O15"/>
    <mergeCell ref="A14:A20"/>
    <mergeCell ref="B14:B15"/>
    <mergeCell ref="C14:C15"/>
    <mergeCell ref="D14:D15"/>
    <mergeCell ref="E14:E15"/>
    <mergeCell ref="A8:C8"/>
    <mergeCell ref="D8:E8"/>
    <mergeCell ref="F8:R8"/>
    <mergeCell ref="A11:A13"/>
    <mergeCell ref="B11:E11"/>
    <mergeCell ref="F11:I11"/>
    <mergeCell ref="J11:R11"/>
    <mergeCell ref="B12:B13"/>
    <mergeCell ref="C12:C13"/>
    <mergeCell ref="D12:D13"/>
    <mergeCell ref="P12:R12"/>
    <mergeCell ref="M12:O12"/>
    <mergeCell ref="E12:E13"/>
    <mergeCell ref="F12:G13"/>
    <mergeCell ref="H12:H13"/>
    <mergeCell ref="I12:I13"/>
    <mergeCell ref="C1:G1"/>
    <mergeCell ref="H1:R1"/>
    <mergeCell ref="A5:R5"/>
    <mergeCell ref="A6:E6"/>
    <mergeCell ref="A7:B7"/>
    <mergeCell ref="E7:F7"/>
    <mergeCell ref="H7:I7"/>
    <mergeCell ref="K7:L7"/>
    <mergeCell ref="N7:O7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U31"/>
  <sheetViews>
    <sheetView zoomScale="84" zoomScaleNormal="84" workbookViewId="0">
      <selection activeCell="A5" sqref="A5:R5"/>
    </sheetView>
  </sheetViews>
  <sheetFormatPr baseColWidth="10" defaultColWidth="11" defaultRowHeight="14.25"/>
  <cols>
    <col min="1" max="1" width="3.140625" style="6" customWidth="1"/>
    <col min="2" max="2" width="4.85546875" style="6" customWidth="1"/>
    <col min="3" max="3" width="12" style="6" customWidth="1"/>
    <col min="4" max="4" width="8.7109375" style="6" customWidth="1"/>
    <col min="5" max="5" width="4.42578125" style="6" customWidth="1"/>
    <col min="6" max="6" width="11" style="6"/>
    <col min="7" max="7" width="29.7109375" style="6" customWidth="1"/>
    <col min="8" max="8" width="6.140625" style="6" customWidth="1"/>
    <col min="9" max="9" width="4" style="6" customWidth="1"/>
    <col min="10" max="10" width="5.85546875" style="6" customWidth="1"/>
    <col min="11" max="11" width="5.5703125" style="6" customWidth="1"/>
    <col min="12" max="12" width="6.5703125" style="6" customWidth="1"/>
    <col min="13" max="13" width="7.42578125" style="32" customWidth="1"/>
    <col min="14" max="14" width="5.5703125" style="6" customWidth="1"/>
    <col min="15" max="15" width="6.42578125" style="6" bestFit="1" customWidth="1"/>
    <col min="16" max="16" width="6.140625" style="6" customWidth="1"/>
    <col min="17" max="17" width="4.85546875" style="6" customWidth="1"/>
    <col min="18" max="18" width="5.7109375" style="6" customWidth="1"/>
    <col min="19" max="16384" width="11" style="6"/>
  </cols>
  <sheetData>
    <row r="1" spans="1:21" s="3" customFormat="1" ht="14.25" customHeight="1">
      <c r="A1" s="9"/>
      <c r="B1" s="9"/>
      <c r="C1" s="58" t="s">
        <v>20</v>
      </c>
      <c r="D1" s="58"/>
      <c r="E1" s="58"/>
      <c r="F1" s="58"/>
      <c r="G1" s="58"/>
      <c r="H1" s="58" t="s">
        <v>22</v>
      </c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21" s="3" customFormat="1" ht="14.25" customHeight="1">
      <c r="A2" s="1"/>
      <c r="B2" s="1"/>
      <c r="C2" s="1"/>
      <c r="D2" s="12" t="s">
        <v>38</v>
      </c>
      <c r="E2" s="12"/>
      <c r="F2" s="12"/>
      <c r="G2" s="12"/>
      <c r="H2" s="12"/>
      <c r="I2" s="12"/>
      <c r="J2" s="12"/>
      <c r="K2" s="10"/>
      <c r="L2" s="1"/>
      <c r="M2" s="2"/>
      <c r="N2" s="1"/>
      <c r="O2" s="1"/>
      <c r="P2" s="2"/>
      <c r="Q2" s="1"/>
      <c r="R2" s="1"/>
    </row>
    <row r="3" spans="1:21" s="3" customFormat="1" ht="14.25" customHeight="1">
      <c r="A3" s="1"/>
      <c r="B3" s="1"/>
      <c r="C3" s="1"/>
      <c r="D3" s="12" t="s">
        <v>37</v>
      </c>
      <c r="E3" s="12"/>
      <c r="F3" s="12"/>
      <c r="G3" s="12"/>
      <c r="H3" s="12"/>
      <c r="I3" s="12"/>
      <c r="J3" s="12"/>
      <c r="K3" s="10"/>
      <c r="L3" s="1"/>
      <c r="M3" s="2"/>
      <c r="N3" s="1"/>
      <c r="O3" s="1"/>
      <c r="P3" s="2"/>
      <c r="Q3" s="1"/>
      <c r="R3" s="1"/>
    </row>
    <row r="4" spans="1:21" s="3" customFormat="1" ht="14.25" customHeight="1">
      <c r="A4" s="1"/>
      <c r="B4" s="1"/>
      <c r="C4" s="1"/>
      <c r="D4" s="12" t="s">
        <v>51</v>
      </c>
      <c r="E4" s="12"/>
      <c r="F4" s="12"/>
      <c r="G4" s="13"/>
      <c r="H4" s="12"/>
      <c r="I4" s="12"/>
      <c r="J4" s="12"/>
      <c r="K4" s="10"/>
      <c r="L4" s="1"/>
      <c r="M4" s="2"/>
      <c r="N4" s="1"/>
      <c r="O4" s="1"/>
      <c r="P4" s="2"/>
      <c r="Q4" s="1"/>
      <c r="R4" s="1"/>
    </row>
    <row r="5" spans="1:21" s="3" customFormat="1" ht="27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 s="3" customFormat="1" ht="12.75">
      <c r="A6" s="60" t="s">
        <v>39</v>
      </c>
      <c r="B6" s="60"/>
      <c r="C6" s="60"/>
      <c r="D6" s="60"/>
      <c r="E6" s="60"/>
      <c r="F6" s="1"/>
      <c r="G6" s="1"/>
      <c r="H6" s="1"/>
      <c r="I6" s="1"/>
      <c r="J6" s="2"/>
      <c r="K6" s="1"/>
      <c r="L6" s="1"/>
      <c r="M6" s="2"/>
      <c r="N6" s="1"/>
      <c r="O6" s="1"/>
      <c r="P6" s="2"/>
      <c r="Q6" s="1"/>
      <c r="R6" s="1"/>
    </row>
    <row r="7" spans="1:21" s="3" customFormat="1" ht="12.75">
      <c r="A7" s="61" t="s">
        <v>23</v>
      </c>
      <c r="B7" s="61"/>
      <c r="C7" s="18"/>
      <c r="D7" s="11" t="s">
        <v>0</v>
      </c>
      <c r="E7" s="62"/>
      <c r="F7" s="62"/>
      <c r="G7" s="1" t="s">
        <v>24</v>
      </c>
      <c r="H7" s="62"/>
      <c r="I7" s="62"/>
      <c r="J7" s="4" t="s">
        <v>25</v>
      </c>
      <c r="K7" s="62"/>
      <c r="L7" s="62"/>
      <c r="M7" s="2" t="s">
        <v>33</v>
      </c>
      <c r="N7" s="62"/>
      <c r="O7" s="62"/>
      <c r="P7" s="5" t="s">
        <v>32</v>
      </c>
      <c r="Q7" s="1"/>
      <c r="R7" s="1"/>
    </row>
    <row r="8" spans="1:21" s="3" customFormat="1" ht="12.75">
      <c r="A8" s="60" t="s">
        <v>26</v>
      </c>
      <c r="B8" s="60"/>
      <c r="C8" s="60"/>
      <c r="D8" s="63"/>
      <c r="E8" s="63"/>
      <c r="F8" s="61" t="s">
        <v>53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 s="3" customFormat="1" ht="12.75">
      <c r="A9" s="1" t="s">
        <v>40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</row>
    <row r="10" spans="1:21" ht="12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2"/>
      <c r="N10" s="1"/>
      <c r="O10" s="1"/>
      <c r="Q10" s="23" t="s">
        <v>34</v>
      </c>
      <c r="R10" s="23" t="s">
        <v>43</v>
      </c>
    </row>
    <row r="11" spans="1:21" ht="17.25" customHeight="1">
      <c r="A11" s="64" t="s">
        <v>6</v>
      </c>
      <c r="B11" s="67" t="s">
        <v>36</v>
      </c>
      <c r="C11" s="68"/>
      <c r="D11" s="68"/>
      <c r="E11" s="69"/>
      <c r="F11" s="67" t="s">
        <v>29</v>
      </c>
      <c r="G11" s="68"/>
      <c r="H11" s="68"/>
      <c r="I11" s="69"/>
      <c r="J11" s="67" t="s">
        <v>30</v>
      </c>
      <c r="K11" s="68"/>
      <c r="L11" s="68"/>
      <c r="M11" s="68"/>
      <c r="N11" s="68"/>
      <c r="O11" s="68"/>
      <c r="P11" s="68"/>
      <c r="Q11" s="68"/>
      <c r="R11" s="70"/>
    </row>
    <row r="12" spans="1:21">
      <c r="A12" s="65"/>
      <c r="B12" s="71" t="s">
        <v>28</v>
      </c>
      <c r="C12" s="73" t="s">
        <v>27</v>
      </c>
      <c r="D12" s="75" t="s">
        <v>9</v>
      </c>
      <c r="E12" s="71" t="s">
        <v>1</v>
      </c>
      <c r="F12" s="73" t="s">
        <v>2</v>
      </c>
      <c r="G12" s="81"/>
      <c r="H12" s="75" t="s">
        <v>9</v>
      </c>
      <c r="I12" s="71" t="s">
        <v>1</v>
      </c>
      <c r="J12" s="77" t="s">
        <v>18</v>
      </c>
      <c r="K12" s="78"/>
      <c r="L12" s="80"/>
      <c r="M12" s="77" t="s">
        <v>5</v>
      </c>
      <c r="N12" s="78"/>
      <c r="O12" s="80"/>
      <c r="P12" s="77" t="s">
        <v>6</v>
      </c>
      <c r="Q12" s="78"/>
      <c r="R12" s="79"/>
    </row>
    <row r="13" spans="1:21" ht="17.25" customHeight="1" thickBot="1">
      <c r="A13" s="66"/>
      <c r="B13" s="72"/>
      <c r="C13" s="74"/>
      <c r="D13" s="76"/>
      <c r="E13" s="72"/>
      <c r="F13" s="74"/>
      <c r="G13" s="82"/>
      <c r="H13" s="76"/>
      <c r="I13" s="72"/>
      <c r="J13" s="22" t="s">
        <v>3</v>
      </c>
      <c r="K13" s="20" t="s">
        <v>10</v>
      </c>
      <c r="L13" s="20" t="s">
        <v>8</v>
      </c>
      <c r="M13" s="22" t="s">
        <v>3</v>
      </c>
      <c r="N13" s="20" t="s">
        <v>10</v>
      </c>
      <c r="O13" s="20" t="s">
        <v>4</v>
      </c>
      <c r="P13" s="22" t="s">
        <v>3</v>
      </c>
      <c r="Q13" s="20" t="s">
        <v>10</v>
      </c>
      <c r="R13" s="24" t="s">
        <v>4</v>
      </c>
      <c r="T13" s="7"/>
      <c r="U13" s="7"/>
    </row>
    <row r="14" spans="1:21">
      <c r="A14" s="83" t="s">
        <v>45</v>
      </c>
      <c r="B14" s="87" t="s">
        <v>42</v>
      </c>
      <c r="C14" s="89" t="s">
        <v>11</v>
      </c>
      <c r="D14" s="91">
        <f>SUM(H14:H16)</f>
        <v>18</v>
      </c>
      <c r="E14" s="91">
        <f>SUM(I14:I16)</f>
        <v>9</v>
      </c>
      <c r="F14" s="87" t="s">
        <v>67</v>
      </c>
      <c r="G14" s="87"/>
      <c r="H14" s="36">
        <v>6</v>
      </c>
      <c r="I14" s="36">
        <v>3</v>
      </c>
      <c r="J14" s="15"/>
      <c r="K14" s="36" t="str">
        <f>IF(J14&gt;=10,H14,"")</f>
        <v/>
      </c>
      <c r="L14" s="17"/>
      <c r="M14" s="95">
        <f>(J14*I14+J16*I16)/(I14+I16)</f>
        <v>0</v>
      </c>
      <c r="N14" s="91">
        <f>IF(M14&gt;=10,SUM(H14:H16),SUM(K14:K16))</f>
        <v>0</v>
      </c>
      <c r="O14" s="97"/>
      <c r="P14" s="95" t="e">
        <f>(J14*I14+J16*I16+J17*I17+J18*I18+J19*I19+#REF!*#REF!+J20*I20)/SUM(I14:I20)</f>
        <v>#REF!</v>
      </c>
      <c r="Q14" s="91" t="e">
        <f>H14+H16+H17+H18+H19+#REF!+H20</f>
        <v>#REF!</v>
      </c>
      <c r="R14" s="103" t="str">
        <f>IF(AND(O14=1,O17=1,O19=1,O20=1),1,IF(OR(O14=2,O17=2,O19=2,O20=2),2,""))</f>
        <v/>
      </c>
      <c r="T14" s="7"/>
      <c r="U14" s="93"/>
    </row>
    <row r="15" spans="1:21">
      <c r="A15" s="132"/>
      <c r="B15" s="133"/>
      <c r="C15" s="131"/>
      <c r="D15" s="99"/>
      <c r="E15" s="99"/>
      <c r="F15" s="56" t="s">
        <v>68</v>
      </c>
      <c r="G15" s="57"/>
      <c r="H15" s="53">
        <v>6</v>
      </c>
      <c r="I15" s="53">
        <v>3</v>
      </c>
      <c r="J15" s="54"/>
      <c r="K15" s="53"/>
      <c r="L15" s="55"/>
      <c r="M15" s="117"/>
      <c r="N15" s="99"/>
      <c r="O15" s="118"/>
      <c r="P15" s="117"/>
      <c r="Q15" s="99"/>
      <c r="R15" s="119"/>
      <c r="T15" s="7"/>
      <c r="U15" s="93"/>
    </row>
    <row r="16" spans="1:21" ht="15" customHeight="1">
      <c r="A16" s="84"/>
      <c r="B16" s="88"/>
      <c r="C16" s="90"/>
      <c r="D16" s="92"/>
      <c r="E16" s="92"/>
      <c r="F16" s="109" t="s">
        <v>69</v>
      </c>
      <c r="G16" s="110"/>
      <c r="H16" s="34">
        <v>6</v>
      </c>
      <c r="I16" s="34">
        <v>3</v>
      </c>
      <c r="J16" s="14"/>
      <c r="K16" s="34" t="str">
        <f>IF(J16&gt;=10,H16,"")</f>
        <v/>
      </c>
      <c r="L16" s="19"/>
      <c r="M16" s="96"/>
      <c r="N16" s="92"/>
      <c r="O16" s="98"/>
      <c r="P16" s="96"/>
      <c r="Q16" s="92"/>
      <c r="R16" s="104"/>
      <c r="T16" s="7"/>
      <c r="U16" s="93"/>
    </row>
    <row r="17" spans="1:21" ht="16.5" customHeight="1">
      <c r="A17" s="84"/>
      <c r="B17" s="92" t="s">
        <v>16</v>
      </c>
      <c r="C17" s="90" t="s">
        <v>21</v>
      </c>
      <c r="D17" s="92">
        <f>SUM(H17:H18)</f>
        <v>9</v>
      </c>
      <c r="E17" s="92">
        <f>SUM(I17:I18)</f>
        <v>5</v>
      </c>
      <c r="F17" s="94" t="s">
        <v>70</v>
      </c>
      <c r="G17" s="94"/>
      <c r="H17" s="34">
        <v>5</v>
      </c>
      <c r="I17" s="34">
        <v>3</v>
      </c>
      <c r="J17" s="14"/>
      <c r="K17" s="34" t="str">
        <f t="shared" ref="K17:K21" si="0">IF(J17&gt;=10,H17,"")</f>
        <v/>
      </c>
      <c r="L17" s="19"/>
      <c r="M17" s="96">
        <f>(J17*I17+J18*I18)/SUM(I17:I18)</f>
        <v>0</v>
      </c>
      <c r="N17" s="92">
        <f>IF(M17&gt;=10,SUM(H17:H18),SUM(K17:K18))</f>
        <v>0</v>
      </c>
      <c r="O17" s="98"/>
      <c r="P17" s="96"/>
      <c r="Q17" s="92"/>
      <c r="R17" s="104"/>
      <c r="T17" s="7"/>
      <c r="U17" s="93"/>
    </row>
    <row r="18" spans="1:21">
      <c r="A18" s="84"/>
      <c r="B18" s="92"/>
      <c r="C18" s="90"/>
      <c r="D18" s="92"/>
      <c r="E18" s="92"/>
      <c r="F18" s="107" t="s">
        <v>71</v>
      </c>
      <c r="G18" s="88"/>
      <c r="H18" s="34">
        <v>4</v>
      </c>
      <c r="I18" s="34">
        <v>2</v>
      </c>
      <c r="J18" s="14"/>
      <c r="K18" s="34" t="str">
        <f t="shared" si="0"/>
        <v/>
      </c>
      <c r="L18" s="19"/>
      <c r="M18" s="96"/>
      <c r="N18" s="92"/>
      <c r="O18" s="98"/>
      <c r="P18" s="96"/>
      <c r="Q18" s="92"/>
      <c r="R18" s="104"/>
      <c r="T18" s="7"/>
      <c r="U18" s="93"/>
    </row>
    <row r="19" spans="1:21" ht="18" customHeight="1">
      <c r="A19" s="84"/>
      <c r="B19" s="34" t="s">
        <v>15</v>
      </c>
      <c r="C19" s="38" t="s">
        <v>7</v>
      </c>
      <c r="D19" s="34">
        <f t="shared" ref="D19:E20" si="1">H19</f>
        <v>1</v>
      </c>
      <c r="E19" s="34">
        <f t="shared" si="1"/>
        <v>1</v>
      </c>
      <c r="F19" s="111" t="s">
        <v>72</v>
      </c>
      <c r="G19" s="112"/>
      <c r="H19" s="34">
        <v>1</v>
      </c>
      <c r="I19" s="34">
        <v>1</v>
      </c>
      <c r="J19" s="14"/>
      <c r="K19" s="34" t="str">
        <f t="shared" si="0"/>
        <v/>
      </c>
      <c r="L19" s="19"/>
      <c r="M19" s="35">
        <f>J19</f>
        <v>0</v>
      </c>
      <c r="N19" s="34" t="str">
        <f>IF(M19&gt;=10,H19,"")</f>
        <v/>
      </c>
      <c r="O19" s="33"/>
      <c r="P19" s="96"/>
      <c r="Q19" s="92"/>
      <c r="R19" s="104"/>
      <c r="T19" s="8"/>
      <c r="U19" s="93"/>
    </row>
    <row r="20" spans="1:21" ht="15" thickBot="1">
      <c r="A20" s="86"/>
      <c r="B20" s="20" t="s">
        <v>14</v>
      </c>
      <c r="C20" s="40" t="s">
        <v>12</v>
      </c>
      <c r="D20" s="20">
        <f t="shared" si="1"/>
        <v>2</v>
      </c>
      <c r="E20" s="20">
        <f t="shared" si="1"/>
        <v>2</v>
      </c>
      <c r="F20" s="108" t="s">
        <v>73</v>
      </c>
      <c r="G20" s="108"/>
      <c r="H20" s="20">
        <v>2</v>
      </c>
      <c r="I20" s="20">
        <v>2</v>
      </c>
      <c r="J20" s="16"/>
      <c r="K20" s="20" t="str">
        <f t="shared" si="0"/>
        <v/>
      </c>
      <c r="L20" s="21"/>
      <c r="M20" s="22">
        <f>J20</f>
        <v>0</v>
      </c>
      <c r="N20" s="20" t="str">
        <f>IF(M20&gt;=10,H20,"")</f>
        <v/>
      </c>
      <c r="O20" s="37"/>
      <c r="P20" s="101"/>
      <c r="Q20" s="102"/>
      <c r="R20" s="106"/>
      <c r="T20" s="8"/>
      <c r="U20" s="93"/>
    </row>
    <row r="21" spans="1:21" ht="15" customHeight="1">
      <c r="A21" s="155" t="s">
        <v>46</v>
      </c>
      <c r="B21" s="134" t="s">
        <v>13</v>
      </c>
      <c r="C21" s="136" t="s">
        <v>11</v>
      </c>
      <c r="D21" s="134">
        <f>SUM(H21:H22)</f>
        <v>30</v>
      </c>
      <c r="E21" s="134">
        <f>SUM(I21:I22)</f>
        <v>17</v>
      </c>
      <c r="F21" s="142" t="s">
        <v>47</v>
      </c>
      <c r="G21" s="143"/>
      <c r="H21" s="134">
        <v>30</v>
      </c>
      <c r="I21" s="134">
        <v>17</v>
      </c>
      <c r="J21" s="158"/>
      <c r="K21" s="134" t="str">
        <f t="shared" si="0"/>
        <v/>
      </c>
      <c r="L21" s="161"/>
      <c r="M21" s="151">
        <f>(J21*I21+J22*I22)/SUM(I21:I22)</f>
        <v>0</v>
      </c>
      <c r="N21" s="134">
        <f>IF(M21&gt;=10,SUM(H21:H22),SUM(K21:K22))</f>
        <v>0</v>
      </c>
      <c r="O21" s="148" t="str">
        <f>IF(AND(L23=1,L24=1),1,IF(OR(L23=2,L24=2),2,""))</f>
        <v/>
      </c>
      <c r="P21" s="151">
        <f>(J21*I21+J22*I22+J23*I23+J24*I24+J25*I25+J26*I26+J27*I27)/SUM(I21:I27)</f>
        <v>0</v>
      </c>
      <c r="Q21" s="134">
        <f>H21</f>
        <v>30</v>
      </c>
      <c r="R21" s="139"/>
      <c r="T21" s="121"/>
      <c r="U21" s="93"/>
    </row>
    <row r="22" spans="1:21" ht="9" customHeight="1">
      <c r="A22" s="156"/>
      <c r="B22" s="135"/>
      <c r="C22" s="137"/>
      <c r="D22" s="135"/>
      <c r="E22" s="135"/>
      <c r="F22" s="144"/>
      <c r="G22" s="145"/>
      <c r="H22" s="135"/>
      <c r="I22" s="135"/>
      <c r="J22" s="159"/>
      <c r="K22" s="135"/>
      <c r="L22" s="162"/>
      <c r="M22" s="152"/>
      <c r="N22" s="135"/>
      <c r="O22" s="149"/>
      <c r="P22" s="152"/>
      <c r="Q22" s="135"/>
      <c r="R22" s="140"/>
      <c r="T22" s="121"/>
      <c r="U22" s="93"/>
    </row>
    <row r="23" spans="1:21" ht="15" customHeight="1">
      <c r="A23" s="156"/>
      <c r="B23" s="135"/>
      <c r="C23" s="137"/>
      <c r="D23" s="135"/>
      <c r="E23" s="135"/>
      <c r="F23" s="144"/>
      <c r="G23" s="145"/>
      <c r="H23" s="135"/>
      <c r="I23" s="135"/>
      <c r="J23" s="159"/>
      <c r="K23" s="135"/>
      <c r="L23" s="162"/>
      <c r="M23" s="152"/>
      <c r="N23" s="135"/>
      <c r="O23" s="149"/>
      <c r="P23" s="153"/>
      <c r="Q23" s="135"/>
      <c r="R23" s="140"/>
      <c r="T23" s="121"/>
      <c r="U23" s="93"/>
    </row>
    <row r="24" spans="1:21" ht="13.5" customHeight="1">
      <c r="A24" s="156"/>
      <c r="B24" s="135"/>
      <c r="C24" s="137"/>
      <c r="D24" s="135"/>
      <c r="E24" s="135"/>
      <c r="F24" s="144"/>
      <c r="G24" s="145"/>
      <c r="H24" s="135"/>
      <c r="I24" s="135"/>
      <c r="J24" s="159"/>
      <c r="K24" s="135"/>
      <c r="L24" s="162"/>
      <c r="M24" s="152"/>
      <c r="N24" s="135"/>
      <c r="O24" s="149"/>
      <c r="P24" s="153"/>
      <c r="Q24" s="135"/>
      <c r="R24" s="140"/>
      <c r="T24" s="121"/>
      <c r="U24" s="93"/>
    </row>
    <row r="25" spans="1:21" ht="10.5" customHeight="1">
      <c r="A25" s="156"/>
      <c r="B25" s="135"/>
      <c r="C25" s="137"/>
      <c r="D25" s="135"/>
      <c r="E25" s="135"/>
      <c r="F25" s="144"/>
      <c r="G25" s="145"/>
      <c r="H25" s="135"/>
      <c r="I25" s="135"/>
      <c r="J25" s="159"/>
      <c r="K25" s="135"/>
      <c r="L25" s="162"/>
      <c r="M25" s="152"/>
      <c r="N25" s="135"/>
      <c r="O25" s="149"/>
      <c r="P25" s="153"/>
      <c r="Q25" s="135"/>
      <c r="R25" s="140"/>
      <c r="T25" s="26"/>
      <c r="U25" s="93"/>
    </row>
    <row r="26" spans="1:21" ht="18" customHeight="1">
      <c r="A26" s="156"/>
      <c r="B26" s="135"/>
      <c r="C26" s="137"/>
      <c r="D26" s="135"/>
      <c r="E26" s="135"/>
      <c r="F26" s="144"/>
      <c r="G26" s="145"/>
      <c r="H26" s="135"/>
      <c r="I26" s="135"/>
      <c r="J26" s="159"/>
      <c r="K26" s="135"/>
      <c r="L26" s="162"/>
      <c r="M26" s="152"/>
      <c r="N26" s="135"/>
      <c r="O26" s="149"/>
      <c r="P26" s="153"/>
      <c r="Q26" s="135"/>
      <c r="R26" s="140"/>
      <c r="T26" s="26"/>
      <c r="U26" s="93"/>
    </row>
    <row r="27" spans="1:21" ht="6.75" customHeight="1" thickBot="1">
      <c r="A27" s="157"/>
      <c r="B27" s="72"/>
      <c r="C27" s="138"/>
      <c r="D27" s="72"/>
      <c r="E27" s="72"/>
      <c r="F27" s="146"/>
      <c r="G27" s="147"/>
      <c r="H27" s="72"/>
      <c r="I27" s="72"/>
      <c r="J27" s="160"/>
      <c r="K27" s="72"/>
      <c r="L27" s="163"/>
      <c r="M27" s="154"/>
      <c r="N27" s="72"/>
      <c r="O27" s="150"/>
      <c r="P27" s="154"/>
      <c r="Q27" s="72"/>
      <c r="R27" s="141"/>
      <c r="T27" s="8"/>
      <c r="U27" s="93"/>
    </row>
    <row r="28" spans="1:21" s="3" customFormat="1" ht="15" customHeight="1">
      <c r="A28" s="124" t="e">
        <f>"Moyenne annuelle "&amp;R10&amp;" : "&amp;(ROUND(SUM(P14*SUM(E14:E20)+P21*SUM(E21:E27))/SUM(E14:E27),2))</f>
        <v>#REF!</v>
      </c>
      <c r="B28" s="124"/>
      <c r="C28" s="124"/>
      <c r="D28" s="124"/>
      <c r="G28" s="125" t="e">
        <f>"Total des crédits cumulés pour l'année (S3+S4) : "&amp;SUM(Q14:Q27)</f>
        <v>#REF!</v>
      </c>
      <c r="H28" s="125"/>
      <c r="I28" s="125"/>
      <c r="J28" s="125"/>
      <c r="K28" s="125"/>
      <c r="L28" s="25"/>
      <c r="M28" s="126" t="str">
        <f>" Total des crédits dans le cursus : "&amp;IF(R10="L1",Q21+Q14,IF(R10="L2",L28+60,L28+120))</f>
        <v xml:space="preserve"> Total des crédits dans le cursus : 120</v>
      </c>
      <c r="N28" s="126"/>
      <c r="O28" s="126"/>
      <c r="P28" s="126"/>
      <c r="Q28" s="126"/>
      <c r="R28" s="126"/>
    </row>
    <row r="29" spans="1:21" s="3" customFormat="1" ht="12.75">
      <c r="A29" s="120" t="str">
        <f>"Décision du jury :  Admis(e) / Session "&amp;IF(AND(R14=1,R21=1),1,IF(OR(R14=2,R21=2),2,""))</f>
        <v xml:space="preserve">Décision du jury :  Admis(e) / Session </v>
      </c>
      <c r="B29" s="120"/>
      <c r="C29" s="120"/>
      <c r="D29" s="120"/>
      <c r="E29" s="120"/>
      <c r="F29" s="120"/>
      <c r="G29" s="1"/>
      <c r="H29" s="10"/>
      <c r="I29" s="1"/>
      <c r="J29" s="2"/>
      <c r="M29" s="31"/>
    </row>
    <row r="30" spans="1:21" s="3" customFormat="1" ht="12.75">
      <c r="B30" s="1"/>
      <c r="C30" s="1"/>
      <c r="D30" s="1"/>
      <c r="E30" s="1"/>
      <c r="F30" s="1"/>
      <c r="G30" s="1"/>
      <c r="H30" s="1"/>
      <c r="I30" s="1"/>
      <c r="J30" s="2"/>
      <c r="K30" s="63" t="s">
        <v>50</v>
      </c>
      <c r="L30" s="63"/>
      <c r="M30" s="63"/>
      <c r="N30" s="63"/>
      <c r="O30" s="63"/>
      <c r="P30" s="63"/>
      <c r="Q30" s="63"/>
      <c r="R30" s="63"/>
    </row>
    <row r="31" spans="1:21" s="3" customFormat="1" ht="12.75">
      <c r="A31" s="1"/>
      <c r="B31" s="63"/>
      <c r="C31" s="63"/>
      <c r="D31" s="63"/>
      <c r="E31" s="1"/>
      <c r="F31" s="1"/>
      <c r="G31" s="1"/>
      <c r="H31" s="1"/>
      <c r="I31" s="1"/>
      <c r="J31" s="2"/>
      <c r="K31" s="63" t="s">
        <v>17</v>
      </c>
      <c r="L31" s="63"/>
      <c r="M31" s="63"/>
      <c r="N31" s="63"/>
      <c r="O31" s="63"/>
      <c r="P31" s="63"/>
      <c r="Q31" s="63"/>
      <c r="R31" s="63"/>
    </row>
  </sheetData>
  <sheetProtection selectLockedCells="1"/>
  <mergeCells count="78">
    <mergeCell ref="C1:G1"/>
    <mergeCell ref="H1:R1"/>
    <mergeCell ref="K31:R31"/>
    <mergeCell ref="K30:R30"/>
    <mergeCell ref="A29:F29"/>
    <mergeCell ref="A8:C8"/>
    <mergeCell ref="D8:E8"/>
    <mergeCell ref="P21:P27"/>
    <mergeCell ref="R14:R20"/>
    <mergeCell ref="A21:A27"/>
    <mergeCell ref="C14:C16"/>
    <mergeCell ref="D14:D16"/>
    <mergeCell ref="J21:J27"/>
    <mergeCell ref="K21:K27"/>
    <mergeCell ref="L21:L27"/>
    <mergeCell ref="M21:M27"/>
    <mergeCell ref="T21:T22"/>
    <mergeCell ref="T23:T24"/>
    <mergeCell ref="U14:U20"/>
    <mergeCell ref="U21:U27"/>
    <mergeCell ref="F17:G17"/>
    <mergeCell ref="Q14:Q20"/>
    <mergeCell ref="Q21:Q27"/>
    <mergeCell ref="R21:R27"/>
    <mergeCell ref="F18:G18"/>
    <mergeCell ref="F14:G14"/>
    <mergeCell ref="O17:O18"/>
    <mergeCell ref="N14:N16"/>
    <mergeCell ref="F21:G27"/>
    <mergeCell ref="H21:H27"/>
    <mergeCell ref="I21:I27"/>
    <mergeCell ref="O21:O27"/>
    <mergeCell ref="N21:N27"/>
    <mergeCell ref="B21:B27"/>
    <mergeCell ref="C21:C27"/>
    <mergeCell ref="D21:D27"/>
    <mergeCell ref="E21:E27"/>
    <mergeCell ref="P14:P20"/>
    <mergeCell ref="M14:M16"/>
    <mergeCell ref="M17:M18"/>
    <mergeCell ref="A14:A20"/>
    <mergeCell ref="B17:B18"/>
    <mergeCell ref="C17:C18"/>
    <mergeCell ref="D17:D18"/>
    <mergeCell ref="E17:E18"/>
    <mergeCell ref="B14:B16"/>
    <mergeCell ref="E14:E16"/>
    <mergeCell ref="F16:G16"/>
    <mergeCell ref="F19:G19"/>
    <mergeCell ref="I12:I13"/>
    <mergeCell ref="J12:L12"/>
    <mergeCell ref="M12:O12"/>
    <mergeCell ref="F20:G20"/>
    <mergeCell ref="N17:N18"/>
    <mergeCell ref="O14:O16"/>
    <mergeCell ref="A5:R5"/>
    <mergeCell ref="A7:B7"/>
    <mergeCell ref="E7:F7"/>
    <mergeCell ref="H7:I7"/>
    <mergeCell ref="K7:L7"/>
    <mergeCell ref="N7:O7"/>
    <mergeCell ref="A6:E6"/>
    <mergeCell ref="B31:D31"/>
    <mergeCell ref="M28:R28"/>
    <mergeCell ref="G28:K28"/>
    <mergeCell ref="A28:D28"/>
    <mergeCell ref="F8:R8"/>
    <mergeCell ref="A11:A13"/>
    <mergeCell ref="B11:E11"/>
    <mergeCell ref="F11:I11"/>
    <mergeCell ref="J11:R11"/>
    <mergeCell ref="B12:B13"/>
    <mergeCell ref="C12:C13"/>
    <mergeCell ref="D12:D13"/>
    <mergeCell ref="E12:E13"/>
    <mergeCell ref="F12:G13"/>
    <mergeCell ref="H12:H13"/>
    <mergeCell ref="P12:R12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M1</vt:lpstr>
      <vt:lpstr>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PC .AICHA</cp:lastModifiedBy>
  <cp:lastPrinted>2018-12-18T13:08:57Z</cp:lastPrinted>
  <dcterms:created xsi:type="dcterms:W3CDTF">2017-02-21T15:16:59Z</dcterms:created>
  <dcterms:modified xsi:type="dcterms:W3CDTF">2018-12-18T13:12:00Z</dcterms:modified>
</cp:coreProperties>
</file>