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0950" windowHeight="7995"/>
  </bookViews>
  <sheets>
    <sheet name="Rleve M1 " sheetId="12" r:id="rId1"/>
    <sheet name="Rleve M2" sheetId="4" r:id="rId2"/>
  </sheets>
  <calcPr calcId="124519"/>
</workbook>
</file>

<file path=xl/calcChain.xml><?xml version="1.0" encoding="utf-8"?>
<calcChain xmlns="http://schemas.openxmlformats.org/spreadsheetml/2006/main">
  <c r="D25" i="12"/>
  <c r="E25"/>
  <c r="A28" s="1"/>
  <c r="P21"/>
  <c r="M25"/>
  <c r="N25" s="1"/>
  <c r="M26"/>
  <c r="N26" s="1"/>
  <c r="E21"/>
  <c r="D21"/>
  <c r="M21"/>
  <c r="K26"/>
  <c r="D26"/>
  <c r="E26"/>
  <c r="M14"/>
  <c r="P14"/>
  <c r="K15"/>
  <c r="P14" i="4"/>
  <c r="D19"/>
  <c r="E19"/>
  <c r="K20"/>
  <c r="K19"/>
  <c r="M14"/>
  <c r="K15"/>
  <c r="D27" i="12"/>
  <c r="K25"/>
  <c r="M28"/>
  <c r="O27"/>
  <c r="M27"/>
  <c r="N27" s="1"/>
  <c r="K27"/>
  <c r="E27"/>
  <c r="K24"/>
  <c r="O23"/>
  <c r="M23"/>
  <c r="K23"/>
  <c r="E23"/>
  <c r="D23"/>
  <c r="K22"/>
  <c r="N21" s="1"/>
  <c r="R21"/>
  <c r="K21"/>
  <c r="O20"/>
  <c r="M20"/>
  <c r="N20" s="1"/>
  <c r="K20"/>
  <c r="E20"/>
  <c r="D20"/>
  <c r="O19"/>
  <c r="M19"/>
  <c r="N19" s="1"/>
  <c r="K19"/>
  <c r="E19"/>
  <c r="D19"/>
  <c r="K18"/>
  <c r="O17"/>
  <c r="M17"/>
  <c r="K17"/>
  <c r="E17"/>
  <c r="D17"/>
  <c r="K16"/>
  <c r="O14"/>
  <c r="K14"/>
  <c r="E14"/>
  <c r="D14"/>
  <c r="O21" i="4"/>
  <c r="O16"/>
  <c r="O20"/>
  <c r="R14" i="12" l="1"/>
  <c r="A29" s="1"/>
  <c r="N23"/>
  <c r="N14"/>
  <c r="N17"/>
  <c r="R14" i="4"/>
  <c r="R21"/>
  <c r="Q14" i="12" l="1"/>
  <c r="G28" s="1"/>
  <c r="A28" i="4"/>
  <c r="E21"/>
  <c r="D21"/>
  <c r="D20"/>
  <c r="E20"/>
  <c r="E18"/>
  <c r="D18"/>
  <c r="E16"/>
  <c r="E14"/>
  <c r="D16"/>
  <c r="D14"/>
  <c r="P21"/>
  <c r="A27" s="1"/>
  <c r="M21"/>
  <c r="M20"/>
  <c r="N20" s="1"/>
  <c r="M18"/>
  <c r="N18" s="1"/>
  <c r="M16"/>
  <c r="K16"/>
  <c r="K17"/>
  <c r="K18"/>
  <c r="K21"/>
  <c r="K14"/>
  <c r="N16" l="1"/>
  <c r="N21"/>
  <c r="N14"/>
  <c r="Q14" l="1"/>
  <c r="G27" s="1"/>
  <c r="M27"/>
</calcChain>
</file>

<file path=xl/sharedStrings.xml><?xml version="1.0" encoding="utf-8"?>
<sst xmlns="http://schemas.openxmlformats.org/spreadsheetml/2006/main" count="142" uniqueCount="72">
  <si>
    <t>Année Universitaire :</t>
  </si>
  <si>
    <t>Prénom :</t>
  </si>
  <si>
    <t>Coef.</t>
  </si>
  <si>
    <t>Intitulé(s)</t>
  </si>
  <si>
    <t>Note</t>
  </si>
  <si>
    <t>Session</t>
  </si>
  <si>
    <t>U.E</t>
  </si>
  <si>
    <t>Semestre</t>
  </si>
  <si>
    <t>Transversale</t>
  </si>
  <si>
    <t>Sess/Ann</t>
  </si>
  <si>
    <t>Crédit Requis</t>
  </si>
  <si>
    <t>Crédit</t>
  </si>
  <si>
    <t>Fondamentale</t>
  </si>
  <si>
    <t>Découverte</t>
  </si>
  <si>
    <t>UEF</t>
  </si>
  <si>
    <t>UED</t>
  </si>
  <si>
    <t>UET</t>
  </si>
  <si>
    <t>UEM</t>
  </si>
  <si>
    <t>Le Doyen</t>
  </si>
  <si>
    <t>Matière</t>
  </si>
  <si>
    <t>Semestre 2</t>
  </si>
  <si>
    <t>République Algérienne Démocratique et Populaire</t>
  </si>
  <si>
    <t>Méthodologique</t>
  </si>
  <si>
    <t>Ministère de l’Enseignement supérieur et de la Recherche scientifique</t>
  </si>
  <si>
    <t>Nom :</t>
  </si>
  <si>
    <t>Date et lieu de naissance :</t>
  </si>
  <si>
    <t>à</t>
  </si>
  <si>
    <t>N° d'inscription :</t>
  </si>
  <si>
    <t>Nature</t>
  </si>
  <si>
    <t>Code</t>
  </si>
  <si>
    <t>Matière(s) constitutive(s) de l'unité d'enseignement</t>
  </si>
  <si>
    <t>Résultats obtenus</t>
  </si>
  <si>
    <t>Semestre 1</t>
  </si>
  <si>
    <t>Algérie</t>
  </si>
  <si>
    <t>Willaya :</t>
  </si>
  <si>
    <t>Année :</t>
  </si>
  <si>
    <t>RELEVE DE NOTES</t>
  </si>
  <si>
    <t>Unités d'enseignement (U.E)</t>
  </si>
  <si>
    <t>Semestre 3</t>
  </si>
  <si>
    <t>Semestre 4</t>
  </si>
  <si>
    <r>
      <t xml:space="preserve">Faculté : </t>
    </r>
    <r>
      <rPr>
        <b/>
        <sz val="10"/>
        <color theme="1"/>
        <rFont val="Cambria"/>
        <family val="1"/>
        <scheme val="major"/>
      </rPr>
      <t>Sciences de la Nature et de la Vie et Sciences de la Terre et de l'univers</t>
    </r>
  </si>
  <si>
    <r>
      <t xml:space="preserve">Etablissement : </t>
    </r>
    <r>
      <rPr>
        <b/>
        <sz val="10"/>
        <color theme="1"/>
        <rFont val="Cambria"/>
        <family val="1"/>
        <scheme val="major"/>
      </rPr>
      <t>Université Mohamed El Bachir El Ibrahimi - Bordj Bou Arréridj</t>
    </r>
  </si>
  <si>
    <r>
      <t xml:space="preserve">Diplôme préparé : </t>
    </r>
    <r>
      <rPr>
        <b/>
        <sz val="10"/>
        <color theme="1"/>
        <rFont val="Cambria"/>
        <family val="1"/>
        <scheme val="major"/>
      </rPr>
      <t>Master  Académique</t>
    </r>
  </si>
  <si>
    <t>M1</t>
  </si>
  <si>
    <r>
      <t xml:space="preserve">Déparement : </t>
    </r>
    <r>
      <rPr>
        <b/>
        <sz val="10"/>
        <color theme="1"/>
        <rFont val="Cambria"/>
        <family val="1"/>
        <scheme val="major"/>
      </rPr>
      <t>Sciences Agronomiques</t>
    </r>
  </si>
  <si>
    <t xml:space="preserve">Fait à Bordj Bou Arréridj le : </t>
  </si>
  <si>
    <t>M2</t>
  </si>
  <si>
    <r>
      <t xml:space="preserve">Domaine : </t>
    </r>
    <r>
      <rPr>
        <b/>
        <sz val="10"/>
        <color theme="1"/>
        <rFont val="Cambria"/>
        <family val="1"/>
        <scheme val="major"/>
      </rPr>
      <t xml:space="preserve">Sciences de la Nature et de la Vie   </t>
    </r>
    <r>
      <rPr>
        <sz val="10"/>
        <color theme="1"/>
        <rFont val="Cambria"/>
        <family val="1"/>
        <scheme val="major"/>
      </rPr>
      <t xml:space="preserve"> Filière : </t>
    </r>
    <r>
      <rPr>
        <b/>
        <sz val="10"/>
        <color theme="1"/>
        <rFont val="Cambria"/>
        <family val="1"/>
        <scheme val="major"/>
      </rPr>
      <t xml:space="preserve">Sciences Agronomiques        </t>
    </r>
    <r>
      <rPr>
        <sz val="10"/>
        <color theme="1"/>
        <rFont val="Cambria"/>
        <family val="1"/>
        <scheme val="major"/>
      </rPr>
      <t xml:space="preserve"> Spécialité :</t>
    </r>
    <r>
      <rPr>
        <b/>
        <sz val="10"/>
        <color theme="1"/>
        <rFont val="Cambria"/>
        <family val="1"/>
        <scheme val="major"/>
      </rPr>
      <t xml:space="preserve">  Protection des végétaux</t>
    </r>
  </si>
  <si>
    <r>
      <t xml:space="preserve">Domaine : </t>
    </r>
    <r>
      <rPr>
        <b/>
        <sz val="10"/>
        <color theme="1"/>
        <rFont val="Cambria"/>
        <family val="1"/>
        <scheme val="major"/>
      </rPr>
      <t xml:space="preserve">Sciences de la Nature et de la Vie   </t>
    </r>
    <r>
      <rPr>
        <sz val="10"/>
        <color theme="1"/>
        <rFont val="Cambria"/>
        <family val="1"/>
        <scheme val="major"/>
      </rPr>
      <t xml:space="preserve"> Filière : </t>
    </r>
    <r>
      <rPr>
        <b/>
        <sz val="10"/>
        <color theme="1"/>
        <rFont val="Cambria"/>
        <family val="1"/>
        <scheme val="major"/>
      </rPr>
      <t xml:space="preserve">Sciences Agronomiques        </t>
    </r>
    <r>
      <rPr>
        <sz val="10"/>
        <color theme="1"/>
        <rFont val="Cambria"/>
        <family val="1"/>
        <scheme val="major"/>
      </rPr>
      <t xml:space="preserve"> Spécialité :</t>
    </r>
    <r>
      <rPr>
        <b/>
        <sz val="10"/>
        <color theme="1"/>
        <rFont val="Cambria"/>
        <family val="1"/>
        <scheme val="major"/>
      </rPr>
      <t xml:space="preserve"> Protection des végétaux</t>
    </r>
  </si>
  <si>
    <t>Caractéristiques des bioagresseurs (vertébrés)</t>
  </si>
  <si>
    <t>Méthodologie en zoologie agricole</t>
  </si>
  <si>
    <t xml:space="preserve"> Communication </t>
  </si>
  <si>
    <t xml:space="preserve">Système d’information géographique </t>
  </si>
  <si>
    <t xml:space="preserve"> Maladies telluriques et aériennes</t>
  </si>
  <si>
    <t>Nématodes phytoparasites</t>
  </si>
  <si>
    <t xml:space="preserve">Malherbologie et contrôle des adventices </t>
  </si>
  <si>
    <t>Génétique des populations et modélisation</t>
  </si>
  <si>
    <t>Epidémiologie et prévention des risques.</t>
  </si>
  <si>
    <t xml:space="preserve"> Législation </t>
  </si>
  <si>
    <t>Mécanismes de résistance des plantes</t>
  </si>
  <si>
    <t>Biologie moléculaire et cellulaires.</t>
  </si>
  <si>
    <t>Génie génétique et biotechnologies</t>
  </si>
  <si>
    <t xml:space="preserve"> Méthodes et moyens de lutte et protection intégrée</t>
  </si>
  <si>
    <t>Techniques d’analyses statistiques et Traitements
des données</t>
  </si>
  <si>
    <t xml:space="preserve">Bioinformatique et modélisation </t>
  </si>
  <si>
    <t xml:space="preserve">Entreprenariat et gestion de projet </t>
  </si>
  <si>
    <t xml:space="preserve"> Initiation à la recherche scientifique</t>
  </si>
  <si>
    <t>Mimoire</t>
  </si>
  <si>
    <t>Fondamentale2</t>
  </si>
  <si>
    <t xml:space="preserve"> Méthodes et techniques de diagnostic en pathologie végétale. </t>
  </si>
  <si>
    <t>Caractéristiques des bioagresseurs(Invertébrés)</t>
  </si>
  <si>
    <t xml:space="preserve">Caractéristiques des bioagresseurs (virologie,mycologie et bactériologie) 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</si>
</sst>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9">
    <font>
      <sz val="11"/>
      <color theme="1"/>
      <name val="Calibri"/>
      <family val="2"/>
      <charset val="178"/>
      <scheme val="minor"/>
    </font>
    <font>
      <b/>
      <sz val="10"/>
      <color theme="1"/>
      <name val="Cambria"/>
      <family val="1"/>
      <scheme val="major"/>
    </font>
    <font>
      <sz val="10"/>
      <color theme="1"/>
      <name val="Cambria"/>
      <family val="1"/>
      <scheme val="major"/>
    </font>
    <font>
      <sz val="11"/>
      <color theme="1"/>
      <name val="Cambria"/>
      <family val="1"/>
      <scheme val="major"/>
    </font>
    <font>
      <b/>
      <sz val="8"/>
      <color theme="1"/>
      <name val="Cambria"/>
      <family val="1"/>
      <scheme val="major"/>
    </font>
    <font>
      <sz val="12"/>
      <color theme="1"/>
      <name val="Cambria"/>
      <family val="1"/>
      <scheme val="major"/>
    </font>
    <font>
      <b/>
      <sz val="22"/>
      <color theme="1"/>
      <name val="Cambria"/>
      <family val="1"/>
      <scheme val="major"/>
    </font>
    <font>
      <b/>
      <sz val="9"/>
      <color theme="1"/>
      <name val="Cambria"/>
      <family val="1"/>
      <scheme val="major"/>
    </font>
    <font>
      <b/>
      <sz val="7"/>
      <color theme="1"/>
      <name val="Cambria"/>
      <family val="1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7">
    <xf numFmtId="0" fontId="0" fillId="0" borderId="0" xfId="0"/>
    <xf numFmtId="0" fontId="2" fillId="2" borderId="0" xfId="0" applyFont="1" applyFill="1" applyAlignment="1">
      <alignment vertical="center"/>
    </xf>
    <xf numFmtId="164" fontId="2" fillId="2" borderId="0" xfId="0" applyNumberFormat="1" applyFont="1" applyFill="1" applyAlignment="1">
      <alignment vertical="center"/>
    </xf>
    <xf numFmtId="0" fontId="2" fillId="2" borderId="0" xfId="0" applyFont="1" applyFill="1"/>
    <xf numFmtId="164" fontId="2" fillId="2" borderId="0" xfId="0" applyNumberFormat="1" applyFont="1" applyFill="1" applyAlignment="1">
      <alignment horizontal="right" vertical="center"/>
    </xf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3" fillId="2" borderId="0" xfId="0" applyFont="1" applyFill="1" applyBorder="1"/>
    <xf numFmtId="2" fontId="4" fillId="2" borderId="0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2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164" fontId="4" fillId="2" borderId="1" xfId="0" applyNumberFormat="1" applyFont="1" applyFill="1" applyBorder="1" applyAlignment="1" applyProtection="1">
      <alignment horizontal="center" vertical="center"/>
      <protection locked="0"/>
    </xf>
    <xf numFmtId="164" fontId="4" fillId="2" borderId="20" xfId="0" applyNumberFormat="1" applyFont="1" applyFill="1" applyBorder="1" applyAlignment="1" applyProtection="1">
      <alignment horizontal="center" vertical="center"/>
      <protection locked="0"/>
    </xf>
    <xf numFmtId="164" fontId="4" fillId="2" borderId="25" xfId="0" applyNumberFormat="1" applyFont="1" applyFill="1" applyBorder="1" applyAlignment="1" applyProtection="1">
      <alignment horizontal="center" vertical="center"/>
      <protection locked="0"/>
    </xf>
    <xf numFmtId="0" fontId="4" fillId="2" borderId="20" xfId="0" applyFont="1" applyFill="1" applyBorder="1" applyAlignment="1" applyProtection="1">
      <alignment horizontal="center" vertical="center"/>
      <protection locked="0"/>
    </xf>
    <xf numFmtId="164" fontId="4" fillId="2" borderId="7" xfId="0" applyNumberFormat="1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Alignment="1" applyProtection="1">
      <alignment horizontal="left" vertic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7" xfId="0" applyFont="1" applyFill="1" applyBorder="1" applyAlignment="1" applyProtection="1">
      <alignment horizontal="center" vertical="center"/>
      <protection locked="0"/>
    </xf>
    <xf numFmtId="0" fontId="4" fillId="2" borderId="25" xfId="0" applyFont="1" applyFill="1" applyBorder="1" applyAlignment="1">
      <alignment horizontal="center" vertical="center"/>
    </xf>
    <xf numFmtId="0" fontId="4" fillId="2" borderId="25" xfId="0" applyFont="1" applyFill="1" applyBorder="1" applyAlignment="1" applyProtection="1">
      <alignment horizontal="center" vertical="center"/>
      <protection locked="0"/>
    </xf>
    <xf numFmtId="164" fontId="4" fillId="2" borderId="25" xfId="0" applyNumberFormat="1" applyFont="1" applyFill="1" applyBorder="1" applyAlignment="1">
      <alignment horizontal="center" vertical="center"/>
    </xf>
    <xf numFmtId="0" fontId="4" fillId="2" borderId="7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/>
    <xf numFmtId="0" fontId="4" fillId="2" borderId="38" xfId="0" applyFont="1" applyFill="1" applyBorder="1" applyAlignment="1">
      <alignment horizontal="center" vertical="center"/>
    </xf>
    <xf numFmtId="0" fontId="1" fillId="2" borderId="31" xfId="0" applyFont="1" applyFill="1" applyBorder="1" applyAlignment="1">
      <alignment vertical="center"/>
    </xf>
    <xf numFmtId="0" fontId="2" fillId="2" borderId="0" xfId="0" applyFont="1" applyFill="1" applyAlignment="1">
      <alignment horizontal="center" vertical="center"/>
    </xf>
    <xf numFmtId="2" fontId="4" fillId="2" borderId="0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0" fontId="1" fillId="2" borderId="0" xfId="0" applyFont="1" applyFill="1" applyAlignment="1" applyProtection="1">
      <alignment horizontal="left" vertical="center"/>
      <protection locked="0"/>
    </xf>
    <xf numFmtId="164" fontId="4" fillId="2" borderId="25" xfId="0" applyNumberFormat="1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/>
    </xf>
    <xf numFmtId="2" fontId="4" fillId="2" borderId="0" xfId="0" applyNumberFormat="1" applyFont="1" applyFill="1" applyBorder="1" applyAlignment="1">
      <alignment horizontal="center" vertical="center"/>
    </xf>
    <xf numFmtId="2" fontId="4" fillId="2" borderId="0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vertical="center"/>
    </xf>
    <xf numFmtId="0" fontId="4" fillId="2" borderId="11" xfId="0" applyFont="1" applyFill="1" applyBorder="1" applyAlignment="1">
      <alignment vertical="center"/>
    </xf>
    <xf numFmtId="2" fontId="4" fillId="2" borderId="0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0" fontId="4" fillId="2" borderId="26" xfId="0" applyFont="1" applyFill="1" applyBorder="1" applyAlignment="1">
      <alignment horizontal="left" vertical="center"/>
    </xf>
    <xf numFmtId="0" fontId="4" fillId="2" borderId="1" xfId="0" applyFont="1" applyFill="1" applyBorder="1" applyAlignment="1" applyProtection="1">
      <alignment horizontal="center" vertical="center"/>
    </xf>
    <xf numFmtId="0" fontId="4" fillId="2" borderId="3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4" fillId="2" borderId="8" xfId="0" applyNumberFormat="1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164" fontId="4" fillId="2" borderId="8" xfId="0" applyNumberFormat="1" applyFont="1" applyFill="1" applyBorder="1" applyAlignment="1" applyProtection="1">
      <alignment horizontal="center" vertical="center"/>
      <protection locked="0"/>
    </xf>
    <xf numFmtId="0" fontId="4" fillId="2" borderId="8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4" fillId="2" borderId="43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2" fontId="4" fillId="2" borderId="25" xfId="0" applyNumberFormat="1" applyFont="1" applyFill="1" applyBorder="1" applyAlignment="1">
      <alignment horizontal="center" vertical="center"/>
    </xf>
    <xf numFmtId="0" fontId="4" fillId="2" borderId="2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>
      <alignment vertical="center"/>
    </xf>
    <xf numFmtId="0" fontId="4" fillId="2" borderId="20" xfId="0" applyFont="1" applyFill="1" applyBorder="1" applyAlignment="1">
      <alignment vertical="center"/>
    </xf>
    <xf numFmtId="0" fontId="4" fillId="2" borderId="25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vertical="center"/>
    </xf>
    <xf numFmtId="0" fontId="1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2" fontId="4" fillId="2" borderId="0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 wrapText="1"/>
    </xf>
    <xf numFmtId="0" fontId="4" fillId="2" borderId="25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left" vertical="top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right" vertical="center"/>
    </xf>
    <xf numFmtId="0" fontId="4" fillId="2" borderId="1" xfId="0" applyFont="1" applyFill="1" applyBorder="1" applyAlignment="1" applyProtection="1">
      <alignment horizontal="center" vertical="center"/>
    </xf>
    <xf numFmtId="0" fontId="1" fillId="2" borderId="44" xfId="0" applyFont="1" applyFill="1" applyBorder="1" applyAlignment="1">
      <alignment horizontal="center" vertical="center" textRotation="90"/>
    </xf>
    <xf numFmtId="0" fontId="1" fillId="2" borderId="43" xfId="0" applyFont="1" applyFill="1" applyBorder="1" applyAlignment="1">
      <alignment horizontal="center" vertical="center" textRotation="90"/>
    </xf>
    <xf numFmtId="0" fontId="1" fillId="2" borderId="47" xfId="0" applyFont="1" applyFill="1" applyBorder="1" applyAlignment="1">
      <alignment horizontal="center" vertical="center" textRotation="90"/>
    </xf>
    <xf numFmtId="0" fontId="4" fillId="2" borderId="20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 wrapText="1"/>
    </xf>
    <xf numFmtId="0" fontId="4" fillId="2" borderId="20" xfId="0" applyFont="1" applyFill="1" applyBorder="1" applyAlignment="1" applyProtection="1">
      <alignment horizontal="center" vertical="center"/>
    </xf>
    <xf numFmtId="164" fontId="4" fillId="2" borderId="0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4" fillId="2" borderId="20" xfId="0" applyNumberFormat="1" applyFont="1" applyFill="1" applyBorder="1" applyAlignment="1">
      <alignment horizontal="center" vertical="center"/>
    </xf>
    <xf numFmtId="164" fontId="4" fillId="2" borderId="20" xfId="0" applyNumberFormat="1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/>
    </xf>
    <xf numFmtId="164" fontId="4" fillId="2" borderId="25" xfId="0" applyNumberFormat="1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/>
    </xf>
    <xf numFmtId="0" fontId="4" fillId="2" borderId="45" xfId="0" applyFont="1" applyFill="1" applyBorder="1" applyAlignment="1" applyProtection="1">
      <alignment horizontal="center" vertical="center"/>
    </xf>
    <xf numFmtId="0" fontId="4" fillId="2" borderId="46" xfId="0" applyFont="1" applyFill="1" applyBorder="1" applyAlignment="1" applyProtection="1">
      <alignment horizontal="center" vertical="center"/>
    </xf>
    <xf numFmtId="0" fontId="4" fillId="2" borderId="38" xfId="0" applyFont="1" applyFill="1" applyBorder="1" applyAlignment="1" applyProtection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left" vertical="center" wrapText="1"/>
    </xf>
    <xf numFmtId="0" fontId="8" fillId="2" borderId="20" xfId="0" applyFont="1" applyFill="1" applyBorder="1" applyAlignment="1">
      <alignment vertical="center" wrapText="1"/>
    </xf>
    <xf numFmtId="0" fontId="8" fillId="2" borderId="20" xfId="0" applyFont="1" applyFill="1" applyBorder="1" applyAlignment="1">
      <alignment vertical="center"/>
    </xf>
    <xf numFmtId="0" fontId="1" fillId="2" borderId="44" xfId="0" applyFont="1" applyFill="1" applyBorder="1" applyAlignment="1">
      <alignment vertical="center" textRotation="90"/>
    </xf>
    <xf numFmtId="0" fontId="1" fillId="2" borderId="43" xfId="0" applyFont="1" applyFill="1" applyBorder="1" applyAlignment="1">
      <alignment vertical="center" textRotation="90"/>
    </xf>
    <xf numFmtId="0" fontId="1" fillId="2" borderId="47" xfId="0" applyFont="1" applyFill="1" applyBorder="1" applyAlignment="1">
      <alignment vertical="center" textRotation="90"/>
    </xf>
    <xf numFmtId="0" fontId="2" fillId="2" borderId="0" xfId="0" applyFont="1" applyFill="1" applyAlignment="1" applyProtection="1">
      <alignment horizontal="left" vertical="center"/>
      <protection locked="0"/>
    </xf>
    <xf numFmtId="0" fontId="2" fillId="2" borderId="0" xfId="0" applyFont="1" applyFill="1" applyAlignment="1">
      <alignment horizontal="left" vertical="center"/>
    </xf>
    <xf numFmtId="0" fontId="1" fillId="2" borderId="16" xfId="0" applyFont="1" applyFill="1" applyBorder="1" applyAlignment="1">
      <alignment horizontal="center" textRotation="90"/>
    </xf>
    <xf numFmtId="0" fontId="1" fillId="2" borderId="22" xfId="0" applyFont="1" applyFill="1" applyBorder="1" applyAlignment="1">
      <alignment textRotation="90"/>
    </xf>
    <xf numFmtId="0" fontId="1" fillId="2" borderId="24" xfId="0" applyFont="1" applyFill="1" applyBorder="1" applyAlignment="1">
      <alignment textRotation="90"/>
    </xf>
    <xf numFmtId="0" fontId="7" fillId="2" borderId="29" xfId="0" applyFont="1" applyFill="1" applyBorder="1" applyAlignment="1">
      <alignment horizontal="center" vertical="center"/>
    </xf>
    <xf numFmtId="0" fontId="7" fillId="2" borderId="32" xfId="0" applyFont="1" applyFill="1" applyBorder="1" applyAlignment="1">
      <alignment horizontal="center" vertical="center"/>
    </xf>
    <xf numFmtId="0" fontId="7" fillId="2" borderId="30" xfId="0" applyFont="1" applyFill="1" applyBorder="1" applyAlignment="1">
      <alignment horizontal="center" vertical="center"/>
    </xf>
    <xf numFmtId="0" fontId="7" fillId="2" borderId="34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36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 wrapText="1"/>
    </xf>
    <xf numFmtId="0" fontId="4" fillId="2" borderId="35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37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1" fillId="2" borderId="0" xfId="0" applyFont="1" applyFill="1" applyAlignment="1" applyProtection="1">
      <alignment horizontal="left" vertical="center"/>
      <protection locked="0"/>
    </xf>
    <xf numFmtId="164" fontId="4" fillId="2" borderId="19" xfId="0" applyNumberFormat="1" applyFont="1" applyFill="1" applyBorder="1" applyAlignment="1">
      <alignment horizontal="center" vertical="center"/>
    </xf>
    <xf numFmtId="164" fontId="4" fillId="2" borderId="8" xfId="0" applyNumberFormat="1" applyFont="1" applyFill="1" applyBorder="1" applyAlignment="1">
      <alignment horizontal="center" vertical="center"/>
    </xf>
    <xf numFmtId="164" fontId="4" fillId="2" borderId="14" xfId="0" applyNumberFormat="1" applyFont="1" applyFill="1" applyBorder="1" applyAlignment="1">
      <alignment horizontal="center" vertical="center"/>
    </xf>
    <xf numFmtId="164" fontId="4" fillId="2" borderId="27" xfId="0" applyNumberFormat="1" applyFont="1" applyFill="1" applyBorder="1" applyAlignment="1">
      <alignment horizontal="center" vertical="center"/>
    </xf>
    <xf numFmtId="0" fontId="4" fillId="2" borderId="21" xfId="0" applyFont="1" applyFill="1" applyBorder="1" applyAlignment="1" applyProtection="1">
      <alignment horizontal="center" vertical="center"/>
    </xf>
    <xf numFmtId="0" fontId="4" fillId="2" borderId="23" xfId="0" applyFont="1" applyFill="1" applyBorder="1" applyAlignment="1" applyProtection="1">
      <alignment horizontal="center" vertical="center"/>
    </xf>
    <xf numFmtId="0" fontId="4" fillId="2" borderId="28" xfId="0" applyFont="1" applyFill="1" applyBorder="1" applyAlignment="1" applyProtection="1">
      <alignment horizontal="center" vertical="center"/>
    </xf>
    <xf numFmtId="0" fontId="1" fillId="2" borderId="16" xfId="0" applyFont="1" applyFill="1" applyBorder="1" applyAlignment="1">
      <alignment horizontal="center" vertical="center" textRotation="90"/>
    </xf>
    <xf numFmtId="0" fontId="1" fillId="2" borderId="22" xfId="0" applyFont="1" applyFill="1" applyBorder="1" applyAlignment="1">
      <alignment horizontal="center" vertical="center" textRotation="90"/>
    </xf>
    <xf numFmtId="0" fontId="1" fillId="2" borderId="24" xfId="0" applyFont="1" applyFill="1" applyBorder="1" applyAlignment="1">
      <alignment horizontal="center" vertical="center" textRotation="90"/>
    </xf>
    <xf numFmtId="164" fontId="4" fillId="2" borderId="19" xfId="0" applyNumberFormat="1" applyFont="1" applyFill="1" applyBorder="1" applyAlignment="1" applyProtection="1">
      <alignment horizontal="center" vertical="center"/>
      <protection locked="0"/>
    </xf>
    <xf numFmtId="164" fontId="4" fillId="2" borderId="8" xfId="0" applyNumberFormat="1" applyFont="1" applyFill="1" applyBorder="1" applyAlignment="1" applyProtection="1">
      <alignment horizontal="center" vertical="center"/>
      <protection locked="0"/>
    </xf>
    <xf numFmtId="164" fontId="4" fillId="2" borderId="27" xfId="0" applyNumberFormat="1" applyFont="1" applyFill="1" applyBorder="1" applyAlignment="1" applyProtection="1">
      <alignment horizontal="center" vertical="center"/>
      <protection locked="0"/>
    </xf>
    <xf numFmtId="0" fontId="4" fillId="2" borderId="19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19" xfId="0" applyFont="1" applyFill="1" applyBorder="1" applyAlignment="1" applyProtection="1">
      <alignment horizontal="center" vertical="center"/>
      <protection locked="0"/>
    </xf>
    <xf numFmtId="0" fontId="4" fillId="2" borderId="8" xfId="0" applyFont="1" applyFill="1" applyBorder="1" applyAlignment="1" applyProtection="1">
      <alignment horizontal="center" vertical="center"/>
      <protection locked="0"/>
    </xf>
    <xf numFmtId="0" fontId="4" fillId="2" borderId="27" xfId="0" applyFont="1" applyFill="1" applyBorder="1" applyAlignment="1" applyProtection="1">
      <alignment horizontal="center" vertical="center"/>
      <protection locked="0"/>
    </xf>
    <xf numFmtId="2" fontId="4" fillId="2" borderId="19" xfId="0" applyNumberFormat="1" applyFont="1" applyFill="1" applyBorder="1" applyAlignment="1">
      <alignment horizontal="center" vertical="center"/>
    </xf>
    <xf numFmtId="2" fontId="4" fillId="2" borderId="8" xfId="0" applyNumberFormat="1" applyFont="1" applyFill="1" applyBorder="1" applyAlignment="1">
      <alignment horizontal="center" vertical="center"/>
    </xf>
    <xf numFmtId="2" fontId="4" fillId="2" borderId="27" xfId="0" applyNumberFormat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/>
    </xf>
    <xf numFmtId="0" fontId="4" fillId="2" borderId="15" xfId="0" applyFont="1" applyFill="1" applyBorder="1" applyAlignment="1">
      <alignment horizontal="left" vertical="center"/>
    </xf>
    <xf numFmtId="0" fontId="4" fillId="2" borderId="29" xfId="0" applyFont="1" applyFill="1" applyBorder="1" applyAlignment="1">
      <alignment vertical="center"/>
    </xf>
    <xf numFmtId="0" fontId="4" fillId="2" borderId="30" xfId="0" applyFont="1" applyFill="1" applyBorder="1" applyAlignment="1">
      <alignment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left" vertical="center"/>
    </xf>
    <xf numFmtId="0" fontId="4" fillId="2" borderId="17" xfId="0" applyFont="1" applyFill="1" applyBorder="1" applyAlignment="1">
      <alignment horizontal="left" vertical="center"/>
    </xf>
    <xf numFmtId="0" fontId="4" fillId="2" borderId="13" xfId="0" applyFont="1" applyFill="1" applyBorder="1" applyAlignment="1">
      <alignment horizontal="left" vertical="center"/>
    </xf>
    <xf numFmtId="0" fontId="4" fillId="2" borderId="14" xfId="0" applyFont="1" applyFill="1" applyBorder="1" applyAlignment="1">
      <alignment horizontal="left" vertical="center"/>
    </xf>
    <xf numFmtId="0" fontId="4" fillId="2" borderId="36" xfId="0" applyFont="1" applyFill="1" applyBorder="1" applyAlignment="1">
      <alignment horizontal="left" vertical="center"/>
    </xf>
    <xf numFmtId="0" fontId="4" fillId="2" borderId="37" xfId="0" applyFont="1" applyFill="1" applyBorder="1" applyAlignment="1">
      <alignment horizontal="left" vertical="center"/>
    </xf>
    <xf numFmtId="0" fontId="4" fillId="2" borderId="19" xfId="0" applyFont="1" applyFill="1" applyBorder="1" applyAlignment="1" applyProtection="1">
      <alignment horizontal="center" vertical="center"/>
    </xf>
    <xf numFmtId="0" fontId="4" fillId="2" borderId="8" xfId="0" applyFont="1" applyFill="1" applyBorder="1" applyAlignment="1" applyProtection="1">
      <alignment horizontal="center" vertical="center"/>
    </xf>
    <xf numFmtId="0" fontId="4" fillId="2" borderId="27" xfId="0" applyFont="1" applyFill="1" applyBorder="1" applyAlignment="1" applyProtection="1">
      <alignment horizontal="center" vertical="center"/>
    </xf>
    <xf numFmtId="0" fontId="4" fillId="2" borderId="19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left" vertical="center"/>
    </xf>
    <xf numFmtId="0" fontId="4" fillId="2" borderId="27" xfId="0" applyFont="1" applyFill="1" applyBorder="1" applyAlignment="1">
      <alignment horizontal="left" vertical="center"/>
    </xf>
    <xf numFmtId="2" fontId="4" fillId="2" borderId="7" xfId="0" applyNumberFormat="1" applyFont="1" applyFill="1" applyBorder="1" applyAlignment="1">
      <alignment horizontal="center" vertical="center"/>
    </xf>
    <xf numFmtId="0" fontId="1" fillId="2" borderId="39" xfId="0" applyFont="1" applyFill="1" applyBorder="1" applyAlignment="1">
      <alignment vertical="center" textRotation="90"/>
    </xf>
    <xf numFmtId="0" fontId="1" fillId="2" borderId="40" xfId="0" applyFont="1" applyFill="1" applyBorder="1" applyAlignment="1">
      <alignment vertical="center" textRotation="90"/>
    </xf>
    <xf numFmtId="0" fontId="4" fillId="2" borderId="16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41" xfId="0" applyFont="1" applyFill="1" applyBorder="1" applyAlignment="1">
      <alignment horizontal="center" vertical="center"/>
    </xf>
    <xf numFmtId="0" fontId="4" fillId="2" borderId="42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left" vertical="center"/>
    </xf>
    <xf numFmtId="0" fontId="4" fillId="2" borderId="26" xfId="0" applyFont="1" applyFill="1" applyBorder="1" applyAlignment="1">
      <alignment horizontal="left" vertical="center"/>
    </xf>
    <xf numFmtId="0" fontId="4" fillId="2" borderId="33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1" fillId="2" borderId="3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190501</xdr:colOff>
      <xdr:row>1</xdr:row>
      <xdr:rowOff>19050</xdr:rowOff>
    </xdr:from>
    <xdr:to>
      <xdr:col>2</xdr:col>
      <xdr:colOff>333375</xdr:colOff>
      <xdr:row>4</xdr:row>
      <xdr:rowOff>95251</xdr:rowOff>
    </xdr:to>
    <xdr:pic>
      <xdr:nvPicPr>
        <xdr:cNvPr id="2" name="Image 1" descr="logo noire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1" y="200025"/>
          <a:ext cx="676274" cy="619126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190501</xdr:colOff>
      <xdr:row>1</xdr:row>
      <xdr:rowOff>19050</xdr:rowOff>
    </xdr:from>
    <xdr:to>
      <xdr:col>2</xdr:col>
      <xdr:colOff>333375</xdr:colOff>
      <xdr:row>4</xdr:row>
      <xdr:rowOff>95251</xdr:rowOff>
    </xdr:to>
    <xdr:pic>
      <xdr:nvPicPr>
        <xdr:cNvPr id="2" name="Image 1" descr="logo noire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1" y="209550"/>
          <a:ext cx="676274" cy="619126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1"/>
  <sheetViews>
    <sheetView tabSelected="1" workbookViewId="0">
      <selection activeCell="F15" sqref="F15:G15"/>
    </sheetView>
  </sheetViews>
  <sheetFormatPr baseColWidth="10" defaultColWidth="11" defaultRowHeight="14.25"/>
  <cols>
    <col min="1" max="1" width="3.140625" style="6" customWidth="1"/>
    <col min="2" max="2" width="4.85546875" style="6" customWidth="1"/>
    <col min="3" max="3" width="13.42578125" style="6" customWidth="1"/>
    <col min="4" max="4" width="9.85546875" style="6" customWidth="1"/>
    <col min="5" max="5" width="4.42578125" style="6" customWidth="1"/>
    <col min="6" max="6" width="11" style="6"/>
    <col min="7" max="7" width="27.5703125" style="6" customWidth="1"/>
    <col min="8" max="8" width="6.140625" style="6" customWidth="1"/>
    <col min="9" max="9" width="4" style="6" customWidth="1"/>
    <col min="10" max="10" width="5.85546875" style="6" customWidth="1"/>
    <col min="11" max="11" width="5.5703125" style="6" customWidth="1"/>
    <col min="12" max="12" width="6" style="6" customWidth="1"/>
    <col min="13" max="13" width="8" style="6" customWidth="1"/>
    <col min="14" max="14" width="5.5703125" style="6" customWidth="1"/>
    <col min="15" max="15" width="6.42578125" style="6" bestFit="1" customWidth="1"/>
    <col min="16" max="16" width="5.28515625" style="6" customWidth="1"/>
    <col min="17" max="17" width="6" style="6" customWidth="1"/>
    <col min="18" max="18" width="5.85546875" style="6" customWidth="1"/>
    <col min="19" max="16384" width="11" style="6"/>
  </cols>
  <sheetData>
    <row r="1" spans="1:21" s="3" customFormat="1" ht="14.25" customHeight="1">
      <c r="A1" s="9"/>
      <c r="B1" s="9"/>
      <c r="C1" s="119" t="s">
        <v>21</v>
      </c>
      <c r="D1" s="119"/>
      <c r="E1" s="119"/>
      <c r="F1" s="119"/>
      <c r="G1" s="119"/>
      <c r="H1" s="119" t="s">
        <v>23</v>
      </c>
      <c r="I1" s="119"/>
      <c r="J1" s="119"/>
      <c r="K1" s="119"/>
      <c r="L1" s="119"/>
      <c r="M1" s="119"/>
      <c r="N1" s="119"/>
      <c r="O1" s="119"/>
      <c r="P1" s="119"/>
      <c r="Q1" s="119"/>
      <c r="R1" s="119"/>
    </row>
    <row r="2" spans="1:21" s="3" customFormat="1" ht="14.25" customHeight="1">
      <c r="A2" s="1"/>
      <c r="B2" s="1"/>
      <c r="C2" s="1"/>
      <c r="D2" s="12" t="s">
        <v>41</v>
      </c>
      <c r="E2" s="12"/>
      <c r="F2" s="12"/>
      <c r="G2" s="12"/>
      <c r="H2" s="12"/>
      <c r="I2" s="12"/>
      <c r="J2" s="12"/>
      <c r="K2" s="31"/>
      <c r="L2" s="1"/>
      <c r="M2" s="1"/>
      <c r="N2" s="1"/>
      <c r="O2" s="1"/>
      <c r="P2" s="2"/>
      <c r="Q2" s="1"/>
      <c r="R2" s="1"/>
    </row>
    <row r="3" spans="1:21" s="3" customFormat="1" ht="14.25" customHeight="1">
      <c r="A3" s="1"/>
      <c r="B3" s="1"/>
      <c r="C3" s="1"/>
      <c r="D3" s="12" t="s">
        <v>40</v>
      </c>
      <c r="E3" s="12"/>
      <c r="F3" s="12"/>
      <c r="G3" s="12"/>
      <c r="H3" s="12"/>
      <c r="I3" s="12"/>
      <c r="J3" s="12"/>
      <c r="K3" s="31"/>
      <c r="L3" s="1"/>
      <c r="M3" s="1"/>
      <c r="N3" s="1"/>
      <c r="O3" s="1"/>
      <c r="P3" s="2"/>
      <c r="Q3" s="1"/>
      <c r="R3" s="1"/>
    </row>
    <row r="4" spans="1:21" s="3" customFormat="1" ht="14.25" customHeight="1">
      <c r="A4" s="1"/>
      <c r="B4" s="1"/>
      <c r="C4" s="1"/>
      <c r="D4" s="12" t="s">
        <v>44</v>
      </c>
      <c r="E4" s="12"/>
      <c r="F4" s="12"/>
      <c r="G4" s="13"/>
      <c r="H4" s="12"/>
      <c r="I4" s="12"/>
      <c r="J4" s="12"/>
      <c r="K4" s="31"/>
      <c r="L4" s="1"/>
      <c r="M4" s="1"/>
      <c r="N4" s="1"/>
      <c r="O4" s="1"/>
      <c r="P4" s="2"/>
      <c r="Q4" s="1"/>
      <c r="R4" s="1"/>
    </row>
    <row r="5" spans="1:21" s="3" customFormat="1" ht="27">
      <c r="A5" s="120" t="s">
        <v>36</v>
      </c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</row>
    <row r="6" spans="1:21" s="3" customFormat="1" ht="12.75">
      <c r="A6" s="101" t="s">
        <v>0</v>
      </c>
      <c r="B6" s="101"/>
      <c r="C6" s="101"/>
      <c r="D6" s="101"/>
      <c r="E6" s="101"/>
      <c r="F6" s="1"/>
      <c r="G6" s="1"/>
      <c r="H6" s="1"/>
      <c r="I6" s="1"/>
      <c r="J6" s="2"/>
      <c r="K6" s="1"/>
      <c r="L6" s="1"/>
      <c r="M6" s="1"/>
      <c r="N6" s="1"/>
      <c r="O6" s="1"/>
      <c r="P6" s="2"/>
      <c r="Q6" s="1"/>
      <c r="R6" s="1"/>
    </row>
    <row r="7" spans="1:21" s="3" customFormat="1" ht="12.75">
      <c r="A7" s="102" t="s">
        <v>24</v>
      </c>
      <c r="B7" s="102"/>
      <c r="C7" s="32"/>
      <c r="D7" s="29" t="s">
        <v>1</v>
      </c>
      <c r="E7" s="121"/>
      <c r="F7" s="121"/>
      <c r="G7" s="1" t="s">
        <v>25</v>
      </c>
      <c r="H7" s="121"/>
      <c r="I7" s="121"/>
      <c r="J7" s="4" t="s">
        <v>26</v>
      </c>
      <c r="K7" s="121"/>
      <c r="L7" s="121"/>
      <c r="M7" s="1" t="s">
        <v>34</v>
      </c>
      <c r="N7" s="121"/>
      <c r="O7" s="121"/>
      <c r="P7" s="5" t="s">
        <v>33</v>
      </c>
      <c r="Q7" s="1"/>
      <c r="R7" s="1"/>
    </row>
    <row r="8" spans="1:21" s="3" customFormat="1" ht="12.75">
      <c r="A8" s="101" t="s">
        <v>27</v>
      </c>
      <c r="B8" s="101"/>
      <c r="C8" s="101"/>
      <c r="D8" s="65"/>
      <c r="E8" s="65"/>
      <c r="F8" s="102" t="s">
        <v>48</v>
      </c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</row>
    <row r="9" spans="1:21" s="3" customFormat="1" ht="12.75">
      <c r="A9" s="1" t="s">
        <v>42</v>
      </c>
      <c r="B9" s="1"/>
      <c r="C9" s="1"/>
      <c r="D9" s="1"/>
      <c r="E9" s="1"/>
      <c r="F9" s="1"/>
      <c r="G9" s="1"/>
      <c r="H9" s="1"/>
      <c r="I9" s="1"/>
      <c r="J9" s="2"/>
      <c r="K9" s="1"/>
      <c r="L9" s="1"/>
      <c r="M9" s="1"/>
      <c r="N9" s="1"/>
      <c r="O9" s="1"/>
      <c r="P9" s="2"/>
    </row>
    <row r="10" spans="1:21" ht="12.75" customHeight="1" thickBot="1">
      <c r="A10" s="1"/>
      <c r="B10" s="1"/>
      <c r="C10" s="1"/>
      <c r="D10" s="1"/>
      <c r="E10" s="1"/>
      <c r="F10" s="1"/>
      <c r="G10" s="1"/>
      <c r="H10" s="1"/>
      <c r="I10" s="1"/>
      <c r="J10" s="2"/>
      <c r="K10" s="1"/>
      <c r="L10" s="1"/>
      <c r="M10" s="1"/>
      <c r="N10" s="1"/>
      <c r="O10" s="1"/>
      <c r="Q10" s="26" t="s">
        <v>35</v>
      </c>
      <c r="R10" s="26" t="s">
        <v>43</v>
      </c>
    </row>
    <row r="11" spans="1:21" ht="17.25" customHeight="1">
      <c r="A11" s="103" t="s">
        <v>7</v>
      </c>
      <c r="B11" s="106" t="s">
        <v>37</v>
      </c>
      <c r="C11" s="107"/>
      <c r="D11" s="107"/>
      <c r="E11" s="108"/>
      <c r="F11" s="106" t="s">
        <v>30</v>
      </c>
      <c r="G11" s="107"/>
      <c r="H11" s="107"/>
      <c r="I11" s="108"/>
      <c r="J11" s="106" t="s">
        <v>31</v>
      </c>
      <c r="K11" s="107"/>
      <c r="L11" s="107"/>
      <c r="M11" s="107"/>
      <c r="N11" s="107"/>
      <c r="O11" s="107"/>
      <c r="P11" s="107"/>
      <c r="Q11" s="107"/>
      <c r="R11" s="109"/>
    </row>
    <row r="12" spans="1:21">
      <c r="A12" s="104"/>
      <c r="B12" s="110" t="s">
        <v>29</v>
      </c>
      <c r="C12" s="112" t="s">
        <v>28</v>
      </c>
      <c r="D12" s="114" t="s">
        <v>10</v>
      </c>
      <c r="E12" s="110" t="s">
        <v>2</v>
      </c>
      <c r="F12" s="112" t="s">
        <v>3</v>
      </c>
      <c r="G12" s="117"/>
      <c r="H12" s="114" t="s">
        <v>10</v>
      </c>
      <c r="I12" s="110" t="s">
        <v>2</v>
      </c>
      <c r="J12" s="92" t="s">
        <v>19</v>
      </c>
      <c r="K12" s="93"/>
      <c r="L12" s="94"/>
      <c r="M12" s="92" t="s">
        <v>6</v>
      </c>
      <c r="N12" s="93"/>
      <c r="O12" s="94"/>
      <c r="P12" s="92" t="s">
        <v>7</v>
      </c>
      <c r="Q12" s="93"/>
      <c r="R12" s="116"/>
    </row>
    <row r="13" spans="1:21" ht="17.25" customHeight="1" thickBot="1">
      <c r="A13" s="105"/>
      <c r="B13" s="111"/>
      <c r="C13" s="113"/>
      <c r="D13" s="115"/>
      <c r="E13" s="111"/>
      <c r="F13" s="113"/>
      <c r="G13" s="118"/>
      <c r="H13" s="115"/>
      <c r="I13" s="111"/>
      <c r="J13" s="33" t="s">
        <v>4</v>
      </c>
      <c r="K13" s="34" t="s">
        <v>11</v>
      </c>
      <c r="L13" s="34" t="s">
        <v>9</v>
      </c>
      <c r="M13" s="34" t="s">
        <v>4</v>
      </c>
      <c r="N13" s="34" t="s">
        <v>11</v>
      </c>
      <c r="O13" s="34" t="s">
        <v>5</v>
      </c>
      <c r="P13" s="33" t="s">
        <v>4</v>
      </c>
      <c r="Q13" s="34" t="s">
        <v>11</v>
      </c>
      <c r="R13" s="27" t="s">
        <v>5</v>
      </c>
      <c r="T13" s="7"/>
      <c r="U13" s="7"/>
    </row>
    <row r="14" spans="1:21" ht="20.25" customHeight="1">
      <c r="A14" s="98" t="s">
        <v>32</v>
      </c>
      <c r="B14" s="66" t="s">
        <v>14</v>
      </c>
      <c r="C14" s="78" t="s">
        <v>12</v>
      </c>
      <c r="D14" s="66">
        <f>SUM(H14:H16)</f>
        <v>18</v>
      </c>
      <c r="E14" s="66">
        <f>SUM(I14:I16)</f>
        <v>9</v>
      </c>
      <c r="F14" s="96" t="s">
        <v>71</v>
      </c>
      <c r="G14" s="97"/>
      <c r="H14" s="50">
        <v>6</v>
      </c>
      <c r="I14" s="50">
        <v>3</v>
      </c>
      <c r="J14" s="15"/>
      <c r="K14" s="50" t="str">
        <f>IF(J14&gt;=10,H14,"")</f>
        <v/>
      </c>
      <c r="L14" s="17"/>
      <c r="M14" s="84">
        <f>(J14*I14+J15*I15+J16*I16)/SUM(I14:I16)</f>
        <v>0</v>
      </c>
      <c r="N14" s="66">
        <f>IF(M14&gt;=10,SUM(H14:H16),SUM(K14:K16))</f>
        <v>0</v>
      </c>
      <c r="O14" s="81" t="str">
        <f>IF(OR(AND(L14=2,L16=""),AND(L14=2,L16=""),OR(L14=2,L16=2)),2,IF(AND(L14=1,L16=1),1,""))</f>
        <v/>
      </c>
      <c r="P14" s="85">
        <f>(J14*I14+J15*I15+J16*I16+J17*I17+J18*I18+J19*I19+J20*I20)/SUM(I14:I20)</f>
        <v>0</v>
      </c>
      <c r="Q14" s="66">
        <f>IF(P14&gt;=10,30,N14+N17)</f>
        <v>0</v>
      </c>
      <c r="R14" s="89" t="str">
        <f>IF(AND(O14=1,O17=1,O19=1,O20=1),1,IF(OR(O14=2,O17=2,O19=2,O20=2),2,""))</f>
        <v/>
      </c>
      <c r="T14" s="7"/>
      <c r="U14" s="82"/>
    </row>
    <row r="15" spans="1:21" ht="15" customHeight="1">
      <c r="A15" s="99"/>
      <c r="B15" s="67"/>
      <c r="C15" s="79"/>
      <c r="D15" s="67"/>
      <c r="E15" s="67"/>
      <c r="F15" s="80" t="s">
        <v>70</v>
      </c>
      <c r="G15" s="80"/>
      <c r="H15" s="47">
        <v>6</v>
      </c>
      <c r="I15" s="47">
        <v>3</v>
      </c>
      <c r="J15" s="14"/>
      <c r="K15" s="47" t="str">
        <f>IF(J15&gt;=10,H15,"")</f>
        <v/>
      </c>
      <c r="L15" s="20"/>
      <c r="M15" s="83"/>
      <c r="N15" s="67"/>
      <c r="O15" s="74"/>
      <c r="P15" s="86"/>
      <c r="Q15" s="67"/>
      <c r="R15" s="90"/>
      <c r="T15" s="7"/>
      <c r="U15" s="82"/>
    </row>
    <row r="16" spans="1:21">
      <c r="A16" s="99"/>
      <c r="B16" s="67"/>
      <c r="C16" s="79"/>
      <c r="D16" s="67"/>
      <c r="E16" s="67"/>
      <c r="F16" s="79" t="s">
        <v>49</v>
      </c>
      <c r="G16" s="79"/>
      <c r="H16" s="47">
        <v>6</v>
      </c>
      <c r="I16" s="47">
        <v>3</v>
      </c>
      <c r="J16" s="14"/>
      <c r="K16" s="47" t="str">
        <f>IF(J16&gt;=10,H16,"")</f>
        <v/>
      </c>
      <c r="L16" s="20"/>
      <c r="M16" s="83"/>
      <c r="N16" s="67"/>
      <c r="O16" s="74"/>
      <c r="P16" s="86"/>
      <c r="Q16" s="67"/>
      <c r="R16" s="90"/>
      <c r="T16" s="7"/>
      <c r="U16" s="82"/>
    </row>
    <row r="17" spans="1:21" ht="15.75" customHeight="1">
      <c r="A17" s="99"/>
      <c r="B17" s="67" t="s">
        <v>17</v>
      </c>
      <c r="C17" s="79" t="s">
        <v>22</v>
      </c>
      <c r="D17" s="67">
        <f>SUM(H17:H18)</f>
        <v>9</v>
      </c>
      <c r="E17" s="67">
        <f>SUM(I17:I18)</f>
        <v>5</v>
      </c>
      <c r="F17" s="95" t="s">
        <v>69</v>
      </c>
      <c r="G17" s="95"/>
      <c r="H17" s="47">
        <v>4</v>
      </c>
      <c r="I17" s="47">
        <v>2</v>
      </c>
      <c r="J17" s="14"/>
      <c r="K17" s="47" t="str">
        <f t="shared" ref="K17:K27" si="0">IF(J17&gt;=10,H17,"")</f>
        <v/>
      </c>
      <c r="L17" s="20"/>
      <c r="M17" s="83">
        <f>(J17*I17+J18*I18)/SUM(I17:I18)</f>
        <v>0</v>
      </c>
      <c r="N17" s="67">
        <f>IF(M17&gt;=10,SUM(H17:H18),SUM(K17:K18))</f>
        <v>0</v>
      </c>
      <c r="O17" s="74" t="str">
        <f>IF(AND(L17=1,L18=1),1,IF(OR(L17=2,L18=2),2,""))</f>
        <v/>
      </c>
      <c r="P17" s="86"/>
      <c r="Q17" s="67"/>
      <c r="R17" s="90"/>
      <c r="T17" s="7"/>
      <c r="U17" s="82"/>
    </row>
    <row r="18" spans="1:21">
      <c r="A18" s="99"/>
      <c r="B18" s="67"/>
      <c r="C18" s="79"/>
      <c r="D18" s="67"/>
      <c r="E18" s="67"/>
      <c r="F18" s="79" t="s">
        <v>50</v>
      </c>
      <c r="G18" s="79"/>
      <c r="H18" s="47">
        <v>5</v>
      </c>
      <c r="I18" s="47">
        <v>3</v>
      </c>
      <c r="J18" s="14"/>
      <c r="K18" s="47" t="str">
        <f t="shared" si="0"/>
        <v/>
      </c>
      <c r="L18" s="20"/>
      <c r="M18" s="83"/>
      <c r="N18" s="67"/>
      <c r="O18" s="74"/>
      <c r="P18" s="86"/>
      <c r="Q18" s="67"/>
      <c r="R18" s="90"/>
      <c r="T18" s="7"/>
      <c r="U18" s="82"/>
    </row>
    <row r="19" spans="1:21" ht="15" customHeight="1">
      <c r="A19" s="99"/>
      <c r="B19" s="47" t="s">
        <v>16</v>
      </c>
      <c r="C19" s="40" t="s">
        <v>8</v>
      </c>
      <c r="D19" s="47">
        <f>H19</f>
        <v>1</v>
      </c>
      <c r="E19" s="47">
        <f>I19</f>
        <v>1</v>
      </c>
      <c r="F19" s="63" t="s">
        <v>51</v>
      </c>
      <c r="G19" s="63"/>
      <c r="H19" s="47">
        <v>1</v>
      </c>
      <c r="I19" s="47">
        <v>1</v>
      </c>
      <c r="J19" s="14"/>
      <c r="K19" s="47" t="str">
        <f t="shared" si="0"/>
        <v/>
      </c>
      <c r="L19" s="20"/>
      <c r="M19" s="48">
        <f>J19</f>
        <v>0</v>
      </c>
      <c r="N19" s="47" t="str">
        <f>IF(M19&gt;=10,H19,"")</f>
        <v/>
      </c>
      <c r="O19" s="42" t="str">
        <f>IF(L19="","",L19)</f>
        <v/>
      </c>
      <c r="P19" s="86"/>
      <c r="Q19" s="67"/>
      <c r="R19" s="90"/>
      <c r="T19" s="30"/>
      <c r="U19" s="82"/>
    </row>
    <row r="20" spans="1:21" ht="15" thickBot="1">
      <c r="A20" s="100"/>
      <c r="B20" s="34" t="s">
        <v>15</v>
      </c>
      <c r="C20" s="62" t="s">
        <v>13</v>
      </c>
      <c r="D20" s="34">
        <f>H20</f>
        <v>2</v>
      </c>
      <c r="E20" s="34">
        <f>I20</f>
        <v>2</v>
      </c>
      <c r="F20" s="70" t="s">
        <v>52</v>
      </c>
      <c r="G20" s="70"/>
      <c r="H20" s="34">
        <v>2</v>
      </c>
      <c r="I20" s="34">
        <v>2</v>
      </c>
      <c r="J20" s="16"/>
      <c r="K20" s="34" t="str">
        <f t="shared" si="0"/>
        <v/>
      </c>
      <c r="L20" s="23"/>
      <c r="M20" s="58">
        <f>J20</f>
        <v>0</v>
      </c>
      <c r="N20" s="34" t="str">
        <f>IF(M20&gt;=10,H20,"")</f>
        <v/>
      </c>
      <c r="O20" s="59" t="str">
        <f>IF(L20="","",L20)</f>
        <v/>
      </c>
      <c r="P20" s="87"/>
      <c r="Q20" s="88"/>
      <c r="R20" s="91"/>
      <c r="T20" s="30"/>
      <c r="U20" s="82"/>
    </row>
    <row r="21" spans="1:21">
      <c r="A21" s="75" t="s">
        <v>20</v>
      </c>
      <c r="B21" s="66" t="s">
        <v>14</v>
      </c>
      <c r="C21" s="78" t="s">
        <v>12</v>
      </c>
      <c r="D21" s="66">
        <f>SUM(H21:H22)</f>
        <v>12</v>
      </c>
      <c r="E21" s="66">
        <f>SUM(I21:I22)</f>
        <v>6</v>
      </c>
      <c r="F21" s="61" t="s">
        <v>53</v>
      </c>
      <c r="G21" s="61"/>
      <c r="H21" s="50">
        <v>6</v>
      </c>
      <c r="I21" s="50">
        <v>3</v>
      </c>
      <c r="J21" s="15"/>
      <c r="K21" s="50" t="str">
        <f t="shared" si="0"/>
        <v/>
      </c>
      <c r="L21" s="17"/>
      <c r="M21" s="84">
        <f>(J21*I21+J22*I22)/SUM(I21:I22)</f>
        <v>0</v>
      </c>
      <c r="N21" s="66">
        <f>IF(M21&gt;=10,SUM(H21:H22),SUM(K21:K22))</f>
        <v>0</v>
      </c>
      <c r="O21" s="81"/>
      <c r="P21" s="85">
        <f>(J21*I21+J22*I22+J26*I26+J23*I23+J24*I24+J25*I25+J27*I27)/SUM(I21:I27)</f>
        <v>0</v>
      </c>
      <c r="Q21" s="66">
        <v>30</v>
      </c>
      <c r="R21" s="89" t="str">
        <f>IF(AND(O21=1,O23=1,O27=1),1,IF(OR(O21=2,O23=2,O27=2),2,""))</f>
        <v/>
      </c>
      <c r="T21" s="68"/>
      <c r="U21" s="82"/>
    </row>
    <row r="22" spans="1:21">
      <c r="A22" s="76"/>
      <c r="B22" s="67"/>
      <c r="C22" s="79"/>
      <c r="D22" s="67"/>
      <c r="E22" s="67"/>
      <c r="F22" s="79" t="s">
        <v>54</v>
      </c>
      <c r="G22" s="79"/>
      <c r="H22" s="47">
        <v>6</v>
      </c>
      <c r="I22" s="47">
        <v>3</v>
      </c>
      <c r="J22" s="14"/>
      <c r="K22" s="47" t="str">
        <f t="shared" si="0"/>
        <v/>
      </c>
      <c r="L22" s="20"/>
      <c r="M22" s="83"/>
      <c r="N22" s="67"/>
      <c r="O22" s="74"/>
      <c r="P22" s="86"/>
      <c r="Q22" s="67"/>
      <c r="R22" s="90"/>
      <c r="T22" s="68"/>
      <c r="U22" s="82"/>
    </row>
    <row r="23" spans="1:21">
      <c r="A23" s="76"/>
      <c r="B23" s="67" t="s">
        <v>17</v>
      </c>
      <c r="C23" s="79" t="s">
        <v>22</v>
      </c>
      <c r="D23" s="67">
        <f>SUM(H23:H24)</f>
        <v>9</v>
      </c>
      <c r="E23" s="67">
        <f>SUM(I23:I24)</f>
        <v>5</v>
      </c>
      <c r="F23" s="79" t="s">
        <v>56</v>
      </c>
      <c r="G23" s="79"/>
      <c r="H23" s="47">
        <v>5</v>
      </c>
      <c r="I23" s="47">
        <v>3</v>
      </c>
      <c r="J23" s="14"/>
      <c r="K23" s="47" t="str">
        <f t="shared" si="0"/>
        <v/>
      </c>
      <c r="L23" s="20"/>
      <c r="M23" s="83">
        <f>(J23*I23+J24*I24)/SUM(I23:I24)</f>
        <v>0</v>
      </c>
      <c r="N23" s="67">
        <f>IF(M23&gt;=10,SUM(H23:H24),SUM(K23:K24))</f>
        <v>0</v>
      </c>
      <c r="O23" s="74" t="str">
        <f>IF(AND(L23=1,L24=1),1,IF(OR(L23=2,L24=2),2,""))</f>
        <v/>
      </c>
      <c r="P23" s="86"/>
      <c r="Q23" s="67"/>
      <c r="R23" s="90"/>
      <c r="T23" s="68"/>
      <c r="U23" s="82"/>
    </row>
    <row r="24" spans="1:21" ht="16.5" customHeight="1">
      <c r="A24" s="76"/>
      <c r="B24" s="67"/>
      <c r="C24" s="79"/>
      <c r="D24" s="67"/>
      <c r="E24" s="67"/>
      <c r="F24" s="69" t="s">
        <v>57</v>
      </c>
      <c r="G24" s="69"/>
      <c r="H24" s="47">
        <v>4</v>
      </c>
      <c r="I24" s="47">
        <v>2</v>
      </c>
      <c r="J24" s="14"/>
      <c r="K24" s="47" t="str">
        <f t="shared" si="0"/>
        <v/>
      </c>
      <c r="L24" s="20"/>
      <c r="M24" s="83"/>
      <c r="N24" s="67"/>
      <c r="O24" s="74"/>
      <c r="P24" s="86"/>
      <c r="Q24" s="67"/>
      <c r="R24" s="90"/>
      <c r="T24" s="68"/>
      <c r="U24" s="82"/>
    </row>
    <row r="25" spans="1:21" ht="18" customHeight="1">
      <c r="A25" s="76"/>
      <c r="B25" s="47" t="s">
        <v>15</v>
      </c>
      <c r="C25" s="40" t="s">
        <v>13</v>
      </c>
      <c r="D25" s="47">
        <f t="shared" ref="D25:E27" si="1">H25</f>
        <v>2</v>
      </c>
      <c r="E25" s="47">
        <f t="shared" si="1"/>
        <v>2</v>
      </c>
      <c r="F25" s="80" t="s">
        <v>59</v>
      </c>
      <c r="G25" s="80"/>
      <c r="H25" s="47">
        <v>2</v>
      </c>
      <c r="I25" s="47">
        <v>2</v>
      </c>
      <c r="J25" s="14"/>
      <c r="K25" s="47" t="str">
        <f t="shared" si="0"/>
        <v/>
      </c>
      <c r="L25" s="20"/>
      <c r="M25" s="48">
        <f t="shared" ref="M25:M26" si="2">J25</f>
        <v>0</v>
      </c>
      <c r="N25" s="47" t="str">
        <f t="shared" ref="N25:N26" si="3">IF(M25&gt;=10,H25,"")</f>
        <v/>
      </c>
      <c r="O25" s="42"/>
      <c r="P25" s="86"/>
      <c r="Q25" s="67"/>
      <c r="R25" s="90"/>
      <c r="T25" s="35"/>
      <c r="U25" s="82"/>
    </row>
    <row r="26" spans="1:21" ht="16.5" customHeight="1">
      <c r="A26" s="76"/>
      <c r="B26" s="47" t="s">
        <v>14</v>
      </c>
      <c r="C26" s="40" t="s">
        <v>68</v>
      </c>
      <c r="D26" s="47">
        <f t="shared" si="1"/>
        <v>6</v>
      </c>
      <c r="E26" s="47">
        <f t="shared" si="1"/>
        <v>3</v>
      </c>
      <c r="F26" s="79" t="s">
        <v>55</v>
      </c>
      <c r="G26" s="79"/>
      <c r="H26" s="47">
        <v>6</v>
      </c>
      <c r="I26" s="47">
        <v>3</v>
      </c>
      <c r="J26" s="14"/>
      <c r="K26" s="47" t="str">
        <f t="shared" si="0"/>
        <v/>
      </c>
      <c r="L26" s="20"/>
      <c r="M26" s="48">
        <f t="shared" si="2"/>
        <v>0</v>
      </c>
      <c r="N26" s="47" t="str">
        <f t="shared" si="3"/>
        <v/>
      </c>
      <c r="O26" s="42"/>
      <c r="P26" s="86"/>
      <c r="Q26" s="67"/>
      <c r="R26" s="90"/>
      <c r="T26" s="39"/>
      <c r="U26" s="82"/>
    </row>
    <row r="27" spans="1:21" ht="15" thickBot="1">
      <c r="A27" s="77"/>
      <c r="B27" s="34" t="s">
        <v>16</v>
      </c>
      <c r="C27" s="62" t="s">
        <v>8</v>
      </c>
      <c r="D27" s="34">
        <f t="shared" si="1"/>
        <v>1</v>
      </c>
      <c r="E27" s="34">
        <f t="shared" si="1"/>
        <v>1</v>
      </c>
      <c r="F27" s="70" t="s">
        <v>58</v>
      </c>
      <c r="G27" s="70"/>
      <c r="H27" s="34">
        <v>1</v>
      </c>
      <c r="I27" s="34">
        <v>1</v>
      </c>
      <c r="J27" s="16"/>
      <c r="K27" s="34" t="str">
        <f t="shared" si="0"/>
        <v/>
      </c>
      <c r="L27" s="23"/>
      <c r="M27" s="58">
        <f>J27</f>
        <v>0</v>
      </c>
      <c r="N27" s="34" t="str">
        <f>IF(M27&gt;=10,H27,"")</f>
        <v/>
      </c>
      <c r="O27" s="59" t="str">
        <f>IF(L27="","",L27)</f>
        <v/>
      </c>
      <c r="P27" s="87"/>
      <c r="Q27" s="88"/>
      <c r="R27" s="91"/>
      <c r="T27" s="30"/>
      <c r="U27" s="82"/>
    </row>
    <row r="28" spans="1:21" s="3" customFormat="1" ht="15" customHeight="1">
      <c r="A28" s="71" t="str">
        <f>"Moyenne annuelle "&amp;R11&amp;" : "&amp;(ROUND(SUM(P15*SUM(E15:E21)+P22*SUM(E22:E27))/SUM(E15:E27),2))</f>
        <v>Moyenne annuelle  : 0</v>
      </c>
      <c r="B28" s="71"/>
      <c r="C28" s="71"/>
      <c r="D28" s="71"/>
      <c r="G28" s="72" t="str">
        <f>"Total des crédits cumulés pour l'année (S1+S2) : "&amp;SUM(Q14:Q27)</f>
        <v>Total des crédits cumulés pour l'année (S1+S2) : 30</v>
      </c>
      <c r="H28" s="72"/>
      <c r="I28" s="72"/>
      <c r="J28" s="72"/>
      <c r="K28" s="72"/>
      <c r="L28" s="60"/>
      <c r="M28" s="73" t="str">
        <f>" Total des crédits dans le cursus : "&amp;IF(R10="L1",Q21+Q14,IF(R10="L2",L28+60,L28+120))</f>
        <v xml:space="preserve"> Total des crédits dans le cursus : 120</v>
      </c>
      <c r="N28" s="73"/>
      <c r="O28" s="73"/>
      <c r="P28" s="73"/>
      <c r="Q28" s="73"/>
      <c r="R28" s="73"/>
    </row>
    <row r="29" spans="1:21" s="3" customFormat="1" ht="12.75">
      <c r="A29" s="64" t="str">
        <f>"Décision du jury :  Admis(e) / Session "&amp;IF(AND(R14=1,R21=1),1,IF(OR(R14=2,R21=2),2,""))</f>
        <v xml:space="preserve">Décision du jury :  Admis(e) / Session </v>
      </c>
      <c r="B29" s="64"/>
      <c r="C29" s="64"/>
      <c r="D29" s="64"/>
      <c r="E29" s="64"/>
      <c r="F29" s="64"/>
      <c r="G29" s="1"/>
      <c r="H29" s="31"/>
      <c r="I29" s="1"/>
      <c r="J29" s="2"/>
    </row>
    <row r="30" spans="1:21" s="3" customFormat="1" ht="12.75">
      <c r="B30" s="1"/>
      <c r="C30" s="1"/>
      <c r="D30" s="1"/>
      <c r="E30" s="1"/>
      <c r="F30" s="1"/>
      <c r="G30" s="1"/>
      <c r="H30" s="1"/>
      <c r="I30" s="1"/>
      <c r="J30" s="2"/>
      <c r="K30" s="65" t="s">
        <v>45</v>
      </c>
      <c r="L30" s="65"/>
      <c r="M30" s="65"/>
      <c r="N30" s="65"/>
      <c r="O30" s="65"/>
      <c r="P30" s="65"/>
      <c r="Q30" s="65"/>
      <c r="R30" s="65"/>
    </row>
    <row r="31" spans="1:21" s="3" customFormat="1" ht="12.75">
      <c r="A31" s="1"/>
      <c r="B31" s="65"/>
      <c r="C31" s="65"/>
      <c r="D31" s="65"/>
      <c r="E31" s="1"/>
      <c r="F31" s="1"/>
      <c r="G31" s="1"/>
      <c r="H31" s="1"/>
      <c r="I31" s="1"/>
      <c r="J31" s="2"/>
      <c r="K31" s="65" t="s">
        <v>18</v>
      </c>
      <c r="L31" s="65"/>
      <c r="M31" s="65"/>
      <c r="N31" s="65"/>
      <c r="O31" s="65"/>
      <c r="P31" s="65"/>
      <c r="Q31" s="65"/>
      <c r="R31" s="65"/>
    </row>
  </sheetData>
  <sheetProtection selectLockedCells="1"/>
  <mergeCells count="85">
    <mergeCell ref="C1:G1"/>
    <mergeCell ref="H1:R1"/>
    <mergeCell ref="A5:R5"/>
    <mergeCell ref="A6:E6"/>
    <mergeCell ref="A7:B7"/>
    <mergeCell ref="E7:F7"/>
    <mergeCell ref="H7:I7"/>
    <mergeCell ref="K7:L7"/>
    <mergeCell ref="N7:O7"/>
    <mergeCell ref="A8:C8"/>
    <mergeCell ref="D8:E8"/>
    <mergeCell ref="F8:R8"/>
    <mergeCell ref="A11:A13"/>
    <mergeCell ref="B11:E11"/>
    <mergeCell ref="F11:I11"/>
    <mergeCell ref="J11:R11"/>
    <mergeCell ref="B12:B13"/>
    <mergeCell ref="C12:C13"/>
    <mergeCell ref="D12:D13"/>
    <mergeCell ref="P12:R12"/>
    <mergeCell ref="M12:O12"/>
    <mergeCell ref="E12:E13"/>
    <mergeCell ref="F12:G13"/>
    <mergeCell ref="H12:H13"/>
    <mergeCell ref="I12:I13"/>
    <mergeCell ref="A14:A20"/>
    <mergeCell ref="B14:B16"/>
    <mergeCell ref="C14:C16"/>
    <mergeCell ref="D14:D16"/>
    <mergeCell ref="E14:E16"/>
    <mergeCell ref="B17:B18"/>
    <mergeCell ref="C17:C18"/>
    <mergeCell ref="D17:D18"/>
    <mergeCell ref="E17:E18"/>
    <mergeCell ref="J12:L12"/>
    <mergeCell ref="U14:U20"/>
    <mergeCell ref="F16:G16"/>
    <mergeCell ref="M17:M18"/>
    <mergeCell ref="N17:N18"/>
    <mergeCell ref="O17:O18"/>
    <mergeCell ref="F18:G18"/>
    <mergeCell ref="F20:G20"/>
    <mergeCell ref="F15:G15"/>
    <mergeCell ref="F17:G17"/>
    <mergeCell ref="P14:P20"/>
    <mergeCell ref="Q14:Q20"/>
    <mergeCell ref="R14:R20"/>
    <mergeCell ref="F14:G14"/>
    <mergeCell ref="M14:M16"/>
    <mergeCell ref="N14:N16"/>
    <mergeCell ref="O14:O16"/>
    <mergeCell ref="U21:U27"/>
    <mergeCell ref="F22:G22"/>
    <mergeCell ref="F26:G26"/>
    <mergeCell ref="B23:B24"/>
    <mergeCell ref="C23:C24"/>
    <mergeCell ref="D23:D24"/>
    <mergeCell ref="E23:E24"/>
    <mergeCell ref="F23:G23"/>
    <mergeCell ref="M23:M24"/>
    <mergeCell ref="M21:M22"/>
    <mergeCell ref="N21:N22"/>
    <mergeCell ref="O21:O22"/>
    <mergeCell ref="P21:P27"/>
    <mergeCell ref="Q21:Q27"/>
    <mergeCell ref="R21:R27"/>
    <mergeCell ref="T23:T24"/>
    <mergeCell ref="F24:G24"/>
    <mergeCell ref="F27:G27"/>
    <mergeCell ref="A28:D28"/>
    <mergeCell ref="G28:K28"/>
    <mergeCell ref="M28:R28"/>
    <mergeCell ref="N23:N24"/>
    <mergeCell ref="O23:O24"/>
    <mergeCell ref="A21:A27"/>
    <mergeCell ref="B21:B22"/>
    <mergeCell ref="C21:C22"/>
    <mergeCell ref="D21:D22"/>
    <mergeCell ref="T21:T22"/>
    <mergeCell ref="F25:G25"/>
    <mergeCell ref="A29:F29"/>
    <mergeCell ref="K30:R30"/>
    <mergeCell ref="B31:D31"/>
    <mergeCell ref="K31:R31"/>
    <mergeCell ref="E21:E22"/>
  </mergeCells>
  <pageMargins left="0.39370078740157483" right="0.39370078740157483" top="0.39370078740157483" bottom="0.39370078740157483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"/>
  <dimension ref="A1:U30"/>
  <sheetViews>
    <sheetView zoomScale="93" zoomScaleNormal="93" workbookViewId="0">
      <selection activeCell="F20" sqref="F20:G26"/>
    </sheetView>
  </sheetViews>
  <sheetFormatPr baseColWidth="10" defaultColWidth="11" defaultRowHeight="14.25"/>
  <cols>
    <col min="1" max="1" width="3.140625" style="6" customWidth="1"/>
    <col min="2" max="2" width="4.85546875" style="6" customWidth="1"/>
    <col min="3" max="3" width="12.85546875" style="6" customWidth="1"/>
    <col min="4" max="4" width="9.140625" style="6" customWidth="1"/>
    <col min="5" max="5" width="4.42578125" style="6" customWidth="1"/>
    <col min="6" max="6" width="11" style="6"/>
    <col min="7" max="7" width="24.5703125" style="6" customWidth="1"/>
    <col min="8" max="8" width="7" style="6" customWidth="1"/>
    <col min="9" max="9" width="4" style="6" customWidth="1"/>
    <col min="10" max="10" width="5.85546875" style="6" customWidth="1"/>
    <col min="11" max="11" width="5.5703125" style="6" customWidth="1"/>
    <col min="12" max="12" width="8" style="6" bestFit="1" customWidth="1"/>
    <col min="13" max="13" width="8" style="6" customWidth="1"/>
    <col min="14" max="14" width="5.5703125" style="6" customWidth="1"/>
    <col min="15" max="15" width="6.5703125" style="6" customWidth="1"/>
    <col min="16" max="17" width="6.28515625" style="6" customWidth="1"/>
    <col min="18" max="18" width="5.7109375" style="6" customWidth="1"/>
    <col min="19" max="16384" width="11" style="6"/>
  </cols>
  <sheetData>
    <row r="1" spans="1:21" s="3" customFormat="1" ht="14.25" customHeight="1">
      <c r="A1" s="9"/>
      <c r="B1" s="9"/>
      <c r="C1" s="119" t="s">
        <v>21</v>
      </c>
      <c r="D1" s="119"/>
      <c r="E1" s="119"/>
      <c r="F1" s="119"/>
      <c r="G1" s="119"/>
      <c r="H1" s="119" t="s">
        <v>23</v>
      </c>
      <c r="I1" s="119"/>
      <c r="J1" s="119"/>
      <c r="K1" s="119"/>
      <c r="L1" s="119"/>
      <c r="M1" s="119"/>
      <c r="N1" s="119"/>
      <c r="O1" s="119"/>
      <c r="P1" s="119"/>
      <c r="Q1" s="119"/>
      <c r="R1" s="119"/>
    </row>
    <row r="2" spans="1:21" s="3" customFormat="1" ht="14.25" customHeight="1">
      <c r="A2" s="1"/>
      <c r="B2" s="1"/>
      <c r="C2" s="1"/>
      <c r="D2" s="12" t="s">
        <v>41</v>
      </c>
      <c r="E2" s="12"/>
      <c r="F2" s="12"/>
      <c r="G2" s="12"/>
      <c r="H2" s="12"/>
      <c r="I2" s="12"/>
      <c r="J2" s="12"/>
      <c r="K2" s="10"/>
      <c r="L2" s="1"/>
      <c r="M2" s="1"/>
      <c r="N2" s="1"/>
      <c r="O2" s="1"/>
      <c r="P2" s="2"/>
      <c r="Q2" s="1"/>
      <c r="R2" s="1"/>
    </row>
    <row r="3" spans="1:21" s="3" customFormat="1" ht="14.25" customHeight="1">
      <c r="A3" s="1"/>
      <c r="B3" s="1"/>
      <c r="C3" s="1"/>
      <c r="D3" s="12" t="s">
        <v>40</v>
      </c>
      <c r="E3" s="12"/>
      <c r="F3" s="12"/>
      <c r="G3" s="12"/>
      <c r="H3" s="12"/>
      <c r="I3" s="12"/>
      <c r="J3" s="12"/>
      <c r="K3" s="10"/>
      <c r="L3" s="1"/>
      <c r="M3" s="1"/>
      <c r="N3" s="1"/>
      <c r="O3" s="1"/>
      <c r="P3" s="2"/>
      <c r="Q3" s="1"/>
      <c r="R3" s="1"/>
    </row>
    <row r="4" spans="1:21" s="3" customFormat="1" ht="14.25" customHeight="1">
      <c r="A4" s="1"/>
      <c r="B4" s="1"/>
      <c r="C4" s="1"/>
      <c r="D4" s="12" t="s">
        <v>44</v>
      </c>
      <c r="E4" s="12"/>
      <c r="F4" s="12"/>
      <c r="G4" s="13"/>
      <c r="H4" s="12"/>
      <c r="I4" s="12"/>
      <c r="J4" s="12"/>
      <c r="K4" s="10"/>
      <c r="L4" s="1"/>
      <c r="M4" s="1"/>
      <c r="N4" s="1"/>
      <c r="O4" s="1"/>
      <c r="P4" s="2"/>
      <c r="Q4" s="1"/>
      <c r="R4" s="1"/>
    </row>
    <row r="5" spans="1:21" s="3" customFormat="1" ht="27">
      <c r="A5" s="120" t="s">
        <v>36</v>
      </c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</row>
    <row r="6" spans="1:21" s="3" customFormat="1" ht="12.75">
      <c r="A6" s="101" t="s">
        <v>0</v>
      </c>
      <c r="B6" s="101"/>
      <c r="C6" s="101"/>
      <c r="D6" s="101"/>
      <c r="E6" s="101"/>
      <c r="F6" s="1"/>
      <c r="G6" s="1"/>
      <c r="H6" s="1"/>
      <c r="I6" s="1"/>
      <c r="J6" s="2"/>
      <c r="K6" s="1"/>
      <c r="L6" s="1"/>
      <c r="M6" s="1"/>
      <c r="N6" s="1"/>
      <c r="O6" s="1"/>
      <c r="P6" s="2"/>
      <c r="Q6" s="1"/>
      <c r="R6" s="1"/>
    </row>
    <row r="7" spans="1:21" s="3" customFormat="1" ht="12.75">
      <c r="A7" s="102" t="s">
        <v>24</v>
      </c>
      <c r="B7" s="102"/>
      <c r="C7" s="19"/>
      <c r="D7" s="11" t="s">
        <v>1</v>
      </c>
      <c r="E7" s="121"/>
      <c r="F7" s="121"/>
      <c r="G7" s="1" t="s">
        <v>25</v>
      </c>
      <c r="H7" s="121"/>
      <c r="I7" s="121"/>
      <c r="J7" s="4" t="s">
        <v>26</v>
      </c>
      <c r="K7" s="121"/>
      <c r="L7" s="121"/>
      <c r="M7" s="1" t="s">
        <v>34</v>
      </c>
      <c r="N7" s="121"/>
      <c r="O7" s="121"/>
      <c r="P7" s="5" t="s">
        <v>33</v>
      </c>
      <c r="Q7" s="1"/>
      <c r="R7" s="1"/>
    </row>
    <row r="8" spans="1:21" s="3" customFormat="1" ht="12.75">
      <c r="A8" s="101" t="s">
        <v>27</v>
      </c>
      <c r="B8" s="101"/>
      <c r="C8" s="101"/>
      <c r="D8" s="65"/>
      <c r="E8" s="65"/>
      <c r="F8" s="102" t="s">
        <v>47</v>
      </c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</row>
    <row r="9" spans="1:21" s="3" customFormat="1" ht="12.75">
      <c r="A9" s="1" t="s">
        <v>42</v>
      </c>
      <c r="B9" s="1"/>
      <c r="C9" s="1"/>
      <c r="D9" s="1"/>
      <c r="E9" s="1"/>
      <c r="F9" s="1"/>
      <c r="G9" s="1"/>
      <c r="H9" s="1"/>
      <c r="I9" s="1"/>
      <c r="J9" s="2"/>
      <c r="K9" s="1"/>
      <c r="L9" s="1"/>
      <c r="M9" s="1"/>
      <c r="N9" s="1"/>
      <c r="O9" s="1"/>
      <c r="P9" s="2"/>
    </row>
    <row r="10" spans="1:21" ht="12.75" customHeight="1" thickBot="1">
      <c r="A10" s="1"/>
      <c r="B10" s="1"/>
      <c r="C10" s="1"/>
      <c r="D10" s="1"/>
      <c r="E10" s="1"/>
      <c r="F10" s="1"/>
      <c r="G10" s="1"/>
      <c r="H10" s="1"/>
      <c r="I10" s="1"/>
      <c r="J10" s="2"/>
      <c r="K10" s="1"/>
      <c r="L10" s="1"/>
      <c r="M10" s="1"/>
      <c r="N10" s="1"/>
      <c r="O10" s="1"/>
      <c r="Q10" s="26" t="s">
        <v>35</v>
      </c>
      <c r="R10" s="26" t="s">
        <v>46</v>
      </c>
    </row>
    <row r="11" spans="1:21" ht="17.25" customHeight="1">
      <c r="A11" s="103" t="s">
        <v>7</v>
      </c>
      <c r="B11" s="106" t="s">
        <v>37</v>
      </c>
      <c r="C11" s="107"/>
      <c r="D11" s="107"/>
      <c r="E11" s="108"/>
      <c r="F11" s="106" t="s">
        <v>30</v>
      </c>
      <c r="G11" s="107"/>
      <c r="H11" s="107"/>
      <c r="I11" s="108"/>
      <c r="J11" s="106" t="s">
        <v>31</v>
      </c>
      <c r="K11" s="107"/>
      <c r="L11" s="107"/>
      <c r="M11" s="107"/>
      <c r="N11" s="107"/>
      <c r="O11" s="107"/>
      <c r="P11" s="107"/>
      <c r="Q11" s="107"/>
      <c r="R11" s="109"/>
    </row>
    <row r="12" spans="1:21">
      <c r="A12" s="104"/>
      <c r="B12" s="110" t="s">
        <v>29</v>
      </c>
      <c r="C12" s="112" t="s">
        <v>28</v>
      </c>
      <c r="D12" s="114" t="s">
        <v>10</v>
      </c>
      <c r="E12" s="110" t="s">
        <v>2</v>
      </c>
      <c r="F12" s="112" t="s">
        <v>3</v>
      </c>
      <c r="G12" s="117"/>
      <c r="H12" s="114" t="s">
        <v>10</v>
      </c>
      <c r="I12" s="110" t="s">
        <v>2</v>
      </c>
      <c r="J12" s="92" t="s">
        <v>19</v>
      </c>
      <c r="K12" s="93"/>
      <c r="L12" s="94"/>
      <c r="M12" s="92" t="s">
        <v>6</v>
      </c>
      <c r="N12" s="93"/>
      <c r="O12" s="94"/>
      <c r="P12" s="92" t="s">
        <v>7</v>
      </c>
      <c r="Q12" s="93"/>
      <c r="R12" s="116"/>
    </row>
    <row r="13" spans="1:21" ht="17.25" customHeight="1" thickBot="1">
      <c r="A13" s="105"/>
      <c r="B13" s="111"/>
      <c r="C13" s="113"/>
      <c r="D13" s="115"/>
      <c r="E13" s="111"/>
      <c r="F13" s="113"/>
      <c r="G13" s="118"/>
      <c r="H13" s="115"/>
      <c r="I13" s="111"/>
      <c r="J13" s="24" t="s">
        <v>4</v>
      </c>
      <c r="K13" s="22" t="s">
        <v>11</v>
      </c>
      <c r="L13" s="22" t="s">
        <v>9</v>
      </c>
      <c r="M13" s="22" t="s">
        <v>4</v>
      </c>
      <c r="N13" s="22" t="s">
        <v>11</v>
      </c>
      <c r="O13" s="22" t="s">
        <v>5</v>
      </c>
      <c r="P13" s="24" t="s">
        <v>4</v>
      </c>
      <c r="Q13" s="22" t="s">
        <v>11</v>
      </c>
      <c r="R13" s="27" t="s">
        <v>5</v>
      </c>
      <c r="T13" s="7"/>
      <c r="U13" s="7"/>
    </row>
    <row r="14" spans="1:21" ht="15" thickBot="1">
      <c r="A14" s="163" t="s">
        <v>38</v>
      </c>
      <c r="B14" s="165" t="s">
        <v>14</v>
      </c>
      <c r="C14" s="150" t="s">
        <v>12</v>
      </c>
      <c r="D14" s="66">
        <f>SUM(H14:H15)</f>
        <v>12</v>
      </c>
      <c r="E14" s="167">
        <f>SUM(I14:I15)</f>
        <v>6</v>
      </c>
      <c r="F14" s="147" t="s">
        <v>60</v>
      </c>
      <c r="G14" s="148"/>
      <c r="H14" s="50">
        <v>6</v>
      </c>
      <c r="I14" s="50">
        <v>3</v>
      </c>
      <c r="J14" s="15"/>
      <c r="K14" s="50" t="str">
        <f>IF(J14&gt;=10,H14,"")</f>
        <v/>
      </c>
      <c r="L14" s="17"/>
      <c r="M14" s="84">
        <f>(J14*I14+J15*I15)/SUM(I14:I15)</f>
        <v>0</v>
      </c>
      <c r="N14" s="66">
        <f>IF(M14&gt;=10,SUM(H14:H15),SUM(K14:K15))</f>
        <v>0</v>
      </c>
      <c r="O14" s="81"/>
      <c r="P14" s="122">
        <f>(J14*I14+J15*I15+J16*I16+J19*I19+J17*I17+J18*I18+J20*I20)/SUM(I14:I20)</f>
        <v>0</v>
      </c>
      <c r="Q14" s="135">
        <f>IF(P14&gt;=10,30,N14+N16)</f>
        <v>0</v>
      </c>
      <c r="R14" s="126" t="str">
        <f>IF(AND(O14=1,O16=1,O18=1,O20=1),1,IF(OR(O14=2,O16=2,O18=2,O20=2),2,""))</f>
        <v/>
      </c>
      <c r="T14" s="7"/>
      <c r="U14" s="82"/>
    </row>
    <row r="15" spans="1:21">
      <c r="A15" s="164"/>
      <c r="B15" s="166"/>
      <c r="C15" s="152"/>
      <c r="D15" s="149"/>
      <c r="E15" s="168"/>
      <c r="F15" s="38" t="s">
        <v>61</v>
      </c>
      <c r="G15" s="37"/>
      <c r="H15" s="45">
        <v>6</v>
      </c>
      <c r="I15" s="45">
        <v>3</v>
      </c>
      <c r="J15" s="18"/>
      <c r="K15" s="50" t="str">
        <f>IF(J15&gt;=10,H15,"")</f>
        <v/>
      </c>
      <c r="L15" s="21"/>
      <c r="M15" s="162"/>
      <c r="N15" s="149"/>
      <c r="O15" s="157"/>
      <c r="P15" s="123"/>
      <c r="Q15" s="136"/>
      <c r="R15" s="127"/>
      <c r="T15" s="7"/>
      <c r="U15" s="82"/>
    </row>
    <row r="16" spans="1:21" ht="21.75" customHeight="1">
      <c r="A16" s="164"/>
      <c r="B16" s="169" t="s">
        <v>17</v>
      </c>
      <c r="C16" s="145" t="s">
        <v>22</v>
      </c>
      <c r="D16" s="67">
        <f>SUM(H16:H17)</f>
        <v>9</v>
      </c>
      <c r="E16" s="67">
        <f>SUM(I16:I17)</f>
        <v>5</v>
      </c>
      <c r="F16" s="143" t="s">
        <v>63</v>
      </c>
      <c r="G16" s="144"/>
      <c r="H16" s="47">
        <v>5</v>
      </c>
      <c r="I16" s="47">
        <v>3</v>
      </c>
      <c r="J16" s="14"/>
      <c r="K16" s="47" t="str">
        <f t="shared" ref="K16:K21" si="0">IF(J16&gt;=10,H16,"")</f>
        <v/>
      </c>
      <c r="L16" s="20"/>
      <c r="M16" s="83">
        <f>(J16*I16+J17*I17)/SUM(I16:I17)</f>
        <v>0</v>
      </c>
      <c r="N16" s="92">
        <f>IF(M16&gt;=10,SUM(H16:H17),SUM(K16:K17))</f>
        <v>0</v>
      </c>
      <c r="O16" s="74" t="str">
        <f>IF(AND(L16=1,L17=1),1,IF(OR(L16=2,L17=2),2,""))</f>
        <v/>
      </c>
      <c r="P16" s="124"/>
      <c r="Q16" s="136"/>
      <c r="R16" s="127"/>
      <c r="T16" s="7"/>
      <c r="U16" s="82"/>
    </row>
    <row r="17" spans="1:21">
      <c r="A17" s="164"/>
      <c r="B17" s="170"/>
      <c r="C17" s="171"/>
      <c r="D17" s="67"/>
      <c r="E17" s="67"/>
      <c r="F17" s="145" t="s">
        <v>64</v>
      </c>
      <c r="G17" s="146"/>
      <c r="H17" s="47">
        <v>4</v>
      </c>
      <c r="I17" s="47">
        <v>2</v>
      </c>
      <c r="J17" s="14"/>
      <c r="K17" s="47" t="str">
        <f t="shared" si="0"/>
        <v/>
      </c>
      <c r="L17" s="20"/>
      <c r="M17" s="83"/>
      <c r="N17" s="92"/>
      <c r="O17" s="74"/>
      <c r="P17" s="124"/>
      <c r="Q17" s="136"/>
      <c r="R17" s="127"/>
      <c r="T17" s="7"/>
      <c r="U17" s="82"/>
    </row>
    <row r="18" spans="1:21" ht="16.5" customHeight="1">
      <c r="A18" s="164"/>
      <c r="B18" s="56" t="s">
        <v>16</v>
      </c>
      <c r="C18" s="43" t="s">
        <v>8</v>
      </c>
      <c r="D18" s="47">
        <f t="shared" ref="D18:E20" si="1">H18</f>
        <v>1</v>
      </c>
      <c r="E18" s="47">
        <f t="shared" si="1"/>
        <v>1</v>
      </c>
      <c r="F18" s="54" t="s">
        <v>65</v>
      </c>
      <c r="G18" s="55"/>
      <c r="H18" s="51">
        <v>1</v>
      </c>
      <c r="I18" s="45">
        <v>1</v>
      </c>
      <c r="J18" s="18"/>
      <c r="K18" s="47" t="str">
        <f t="shared" si="0"/>
        <v/>
      </c>
      <c r="L18" s="21"/>
      <c r="M18" s="48">
        <f>J18</f>
        <v>0</v>
      </c>
      <c r="N18" s="47" t="str">
        <f>IF(M18&gt;=10,H18,"")</f>
        <v/>
      </c>
      <c r="O18" s="25"/>
      <c r="P18" s="123"/>
      <c r="Q18" s="136"/>
      <c r="R18" s="127"/>
      <c r="T18" s="8"/>
      <c r="U18" s="82"/>
    </row>
    <row r="19" spans="1:21" ht="14.25" customHeight="1" thickBot="1">
      <c r="A19" s="164"/>
      <c r="B19" s="56" t="s">
        <v>14</v>
      </c>
      <c r="C19" s="46" t="s">
        <v>68</v>
      </c>
      <c r="D19" s="34">
        <f t="shared" si="1"/>
        <v>6</v>
      </c>
      <c r="E19" s="34">
        <f t="shared" si="1"/>
        <v>3</v>
      </c>
      <c r="F19" s="174" t="s">
        <v>62</v>
      </c>
      <c r="G19" s="175"/>
      <c r="H19" s="47">
        <v>6</v>
      </c>
      <c r="I19" s="47">
        <v>3</v>
      </c>
      <c r="J19" s="52"/>
      <c r="K19" s="44" t="str">
        <f t="shared" si="0"/>
        <v/>
      </c>
      <c r="L19" s="53"/>
      <c r="M19" s="49"/>
      <c r="N19" s="44"/>
      <c r="O19" s="25"/>
      <c r="P19" s="123"/>
      <c r="Q19" s="136"/>
      <c r="R19" s="127"/>
      <c r="T19" s="36"/>
      <c r="U19" s="82"/>
    </row>
    <row r="20" spans="1:21" ht="15" thickBot="1">
      <c r="A20" s="164"/>
      <c r="B20" s="57" t="s">
        <v>15</v>
      </c>
      <c r="C20" s="41" t="s">
        <v>13</v>
      </c>
      <c r="D20" s="34">
        <f t="shared" si="1"/>
        <v>2</v>
      </c>
      <c r="E20" s="34">
        <f t="shared" si="1"/>
        <v>2</v>
      </c>
      <c r="F20" s="172" t="s">
        <v>66</v>
      </c>
      <c r="G20" s="173"/>
      <c r="H20" s="34">
        <v>2</v>
      </c>
      <c r="I20" s="34">
        <v>2</v>
      </c>
      <c r="J20" s="16"/>
      <c r="K20" s="34" t="str">
        <f t="shared" si="0"/>
        <v/>
      </c>
      <c r="L20" s="23"/>
      <c r="M20" s="58">
        <f>J20</f>
        <v>0</v>
      </c>
      <c r="N20" s="34" t="str">
        <f>IF(M20&gt;=10,H20,"")</f>
        <v/>
      </c>
      <c r="O20" s="59" t="str">
        <f>IF(L20="","",L20)</f>
        <v/>
      </c>
      <c r="P20" s="125"/>
      <c r="Q20" s="111"/>
      <c r="R20" s="128"/>
      <c r="T20" s="8"/>
      <c r="U20" s="82"/>
    </row>
    <row r="21" spans="1:21" ht="15" customHeight="1">
      <c r="A21" s="129" t="s">
        <v>39</v>
      </c>
      <c r="B21" s="135" t="s">
        <v>14</v>
      </c>
      <c r="C21" s="159" t="s">
        <v>12</v>
      </c>
      <c r="D21" s="135">
        <f>SUM(H21:H23)</f>
        <v>30</v>
      </c>
      <c r="E21" s="135">
        <f>SUM(I21:I23)</f>
        <v>17</v>
      </c>
      <c r="F21" s="150" t="s">
        <v>67</v>
      </c>
      <c r="G21" s="151"/>
      <c r="H21" s="135">
        <v>30</v>
      </c>
      <c r="I21" s="135">
        <v>17</v>
      </c>
      <c r="J21" s="132"/>
      <c r="K21" s="135" t="str">
        <f t="shared" si="0"/>
        <v/>
      </c>
      <c r="L21" s="137"/>
      <c r="M21" s="140">
        <f>(J21*I21+J22*I22+J23*I23)/SUM(I21:I23)</f>
        <v>0</v>
      </c>
      <c r="N21" s="135">
        <f>IF(M21&gt;=10,SUM(H21:H23),SUM(K21:K23))</f>
        <v>0</v>
      </c>
      <c r="O21" s="156" t="str">
        <f>IF(AND(L21=1,L22=1,L23=1),1,IF(OR(L21=2,L22=2,L23=2),2,""))</f>
        <v/>
      </c>
      <c r="P21" s="122">
        <f>(J21*I21+J22*I22+J23*I23+J24*I24+J25*I25+J26*I26)/SUM(I21:I26)</f>
        <v>0</v>
      </c>
      <c r="Q21" s="135">
        <v>30</v>
      </c>
      <c r="R21" s="126" t="str">
        <f>IF(AND(O21=1,O24=1,O26=1),1,IF(OR(O21=2,O24=2,O26=2),2,""))</f>
        <v/>
      </c>
      <c r="T21" s="68"/>
      <c r="U21" s="82"/>
    </row>
    <row r="22" spans="1:21" ht="15" customHeight="1">
      <c r="A22" s="130"/>
      <c r="B22" s="136"/>
      <c r="C22" s="160"/>
      <c r="D22" s="136"/>
      <c r="E22" s="136"/>
      <c r="F22" s="152"/>
      <c r="G22" s="153"/>
      <c r="H22" s="136"/>
      <c r="I22" s="136"/>
      <c r="J22" s="133"/>
      <c r="K22" s="136"/>
      <c r="L22" s="138"/>
      <c r="M22" s="141"/>
      <c r="N22" s="136"/>
      <c r="O22" s="157"/>
      <c r="P22" s="123"/>
      <c r="Q22" s="136"/>
      <c r="R22" s="127"/>
      <c r="T22" s="68"/>
      <c r="U22" s="82"/>
    </row>
    <row r="23" spans="1:21" ht="11.25" customHeight="1">
      <c r="A23" s="130"/>
      <c r="B23" s="136"/>
      <c r="C23" s="160"/>
      <c r="D23" s="136"/>
      <c r="E23" s="136"/>
      <c r="F23" s="152"/>
      <c r="G23" s="153"/>
      <c r="H23" s="136"/>
      <c r="I23" s="136"/>
      <c r="J23" s="133"/>
      <c r="K23" s="136"/>
      <c r="L23" s="138"/>
      <c r="M23" s="141"/>
      <c r="N23" s="136"/>
      <c r="O23" s="157"/>
      <c r="P23" s="123"/>
      <c r="Q23" s="136"/>
      <c r="R23" s="127"/>
      <c r="T23" s="68"/>
      <c r="U23" s="82"/>
    </row>
    <row r="24" spans="1:21" ht="15" customHeight="1">
      <c r="A24" s="130"/>
      <c r="B24" s="136"/>
      <c r="C24" s="160"/>
      <c r="D24" s="136"/>
      <c r="E24" s="136"/>
      <c r="F24" s="152"/>
      <c r="G24" s="153"/>
      <c r="H24" s="136"/>
      <c r="I24" s="136"/>
      <c r="J24" s="133"/>
      <c r="K24" s="136"/>
      <c r="L24" s="138"/>
      <c r="M24" s="141"/>
      <c r="N24" s="136"/>
      <c r="O24" s="157"/>
      <c r="P24" s="124"/>
      <c r="Q24" s="136"/>
      <c r="R24" s="127"/>
      <c r="T24" s="68"/>
      <c r="U24" s="82"/>
    </row>
    <row r="25" spans="1:21" ht="13.5" customHeight="1">
      <c r="A25" s="130"/>
      <c r="B25" s="136"/>
      <c r="C25" s="160"/>
      <c r="D25" s="136"/>
      <c r="E25" s="136"/>
      <c r="F25" s="152"/>
      <c r="G25" s="153"/>
      <c r="H25" s="136"/>
      <c r="I25" s="136"/>
      <c r="J25" s="133"/>
      <c r="K25" s="136"/>
      <c r="L25" s="138"/>
      <c r="M25" s="141"/>
      <c r="N25" s="136"/>
      <c r="O25" s="157"/>
      <c r="P25" s="124"/>
      <c r="Q25" s="136"/>
      <c r="R25" s="127"/>
      <c r="T25" s="68"/>
      <c r="U25" s="82"/>
    </row>
    <row r="26" spans="1:21" ht="15.75" customHeight="1" thickBot="1">
      <c r="A26" s="131"/>
      <c r="B26" s="111"/>
      <c r="C26" s="161"/>
      <c r="D26" s="111"/>
      <c r="E26" s="111"/>
      <c r="F26" s="154"/>
      <c r="G26" s="155"/>
      <c r="H26" s="111"/>
      <c r="I26" s="111"/>
      <c r="J26" s="134"/>
      <c r="K26" s="111"/>
      <c r="L26" s="139"/>
      <c r="M26" s="142"/>
      <c r="N26" s="111"/>
      <c r="O26" s="158"/>
      <c r="P26" s="125"/>
      <c r="Q26" s="111"/>
      <c r="R26" s="128"/>
      <c r="T26" s="8"/>
      <c r="U26" s="82"/>
    </row>
    <row r="27" spans="1:21" s="3" customFormat="1" ht="15" customHeight="1">
      <c r="A27" s="71" t="str">
        <f>"Moyenne annuelle "&amp;R10&amp;" : "&amp;(ROUND(SUM(P14*SUM(E14:E20)+P21*SUM(E21:E26))/SUM(E14:E26),2))</f>
        <v>Moyenne annuelle M2 : 0</v>
      </c>
      <c r="B27" s="71"/>
      <c r="C27" s="71"/>
      <c r="D27" s="71"/>
      <c r="G27" s="176" t="str">
        <f>"Total des crédits cumulés pour l'année (S3+S4) : "&amp;SUM(Q14:Q26)</f>
        <v>Total des crédits cumulés pour l'année (S3+S4) : 30</v>
      </c>
      <c r="H27" s="176"/>
      <c r="I27" s="176"/>
      <c r="J27" s="176"/>
      <c r="K27" s="176"/>
      <c r="L27" s="28"/>
      <c r="M27" s="73" t="str">
        <f>" Total des crédits dans le cursus : "&amp;IF(R10="L1",Q21+Q14,IF(R10="L2",L27+60,L27+120))</f>
        <v xml:space="preserve"> Total des crédits dans le cursus : 120</v>
      </c>
      <c r="N27" s="73"/>
      <c r="O27" s="73"/>
      <c r="P27" s="73"/>
      <c r="Q27" s="73"/>
      <c r="R27" s="73"/>
    </row>
    <row r="28" spans="1:21" s="3" customFormat="1" ht="12.75">
      <c r="A28" s="64" t="str">
        <f>"Décision du jury :  Admis(e) / Session "&amp;IF(AND(R14=1,R21=1),1,IF(OR(R14=2,R21=2),2,""))</f>
        <v xml:space="preserve">Décision du jury :  Admis(e) / Session </v>
      </c>
      <c r="B28" s="64"/>
      <c r="C28" s="64"/>
      <c r="D28" s="64"/>
      <c r="E28" s="64"/>
      <c r="F28" s="64"/>
      <c r="G28" s="1"/>
      <c r="H28" s="10"/>
      <c r="I28" s="1"/>
      <c r="J28" s="2"/>
    </row>
    <row r="29" spans="1:21" s="3" customFormat="1" ht="12.75">
      <c r="B29" s="1"/>
      <c r="C29" s="1"/>
      <c r="D29" s="1"/>
      <c r="E29" s="1"/>
      <c r="F29" s="1"/>
      <c r="G29" s="1"/>
      <c r="H29" s="1"/>
      <c r="I29" s="1"/>
      <c r="J29" s="2"/>
      <c r="K29" s="65" t="s">
        <v>45</v>
      </c>
      <c r="L29" s="65"/>
      <c r="M29" s="65"/>
      <c r="N29" s="65"/>
      <c r="O29" s="65"/>
      <c r="P29" s="65"/>
      <c r="Q29" s="65"/>
      <c r="R29" s="65"/>
    </row>
    <row r="30" spans="1:21" s="3" customFormat="1" ht="12.75">
      <c r="A30" s="1"/>
      <c r="B30" s="65"/>
      <c r="C30" s="65"/>
      <c r="D30" s="65"/>
      <c r="E30" s="1"/>
      <c r="F30" s="1"/>
      <c r="G30" s="1"/>
      <c r="H30" s="1"/>
      <c r="I30" s="1"/>
      <c r="J30" s="2"/>
      <c r="K30" s="65" t="s">
        <v>18</v>
      </c>
      <c r="L30" s="65"/>
      <c r="M30" s="65"/>
      <c r="N30" s="65"/>
      <c r="O30" s="65"/>
      <c r="P30" s="65"/>
      <c r="Q30" s="65"/>
      <c r="R30" s="65"/>
    </row>
  </sheetData>
  <sheetProtection selectLockedCells="1"/>
  <mergeCells count="77">
    <mergeCell ref="B30:D30"/>
    <mergeCell ref="M27:R27"/>
    <mergeCell ref="G27:K27"/>
    <mergeCell ref="A27:D27"/>
    <mergeCell ref="F8:R8"/>
    <mergeCell ref="A11:A13"/>
    <mergeCell ref="B11:E11"/>
    <mergeCell ref="F11:I11"/>
    <mergeCell ref="J11:R11"/>
    <mergeCell ref="B12:B13"/>
    <mergeCell ref="C12:C13"/>
    <mergeCell ref="D12:D13"/>
    <mergeCell ref="E12:E13"/>
    <mergeCell ref="F12:G13"/>
    <mergeCell ref="H12:H13"/>
    <mergeCell ref="P12:R12"/>
    <mergeCell ref="A5:R5"/>
    <mergeCell ref="A7:B7"/>
    <mergeCell ref="E7:F7"/>
    <mergeCell ref="H7:I7"/>
    <mergeCell ref="K7:L7"/>
    <mergeCell ref="N7:O7"/>
    <mergeCell ref="I12:I13"/>
    <mergeCell ref="J12:L12"/>
    <mergeCell ref="M12:O12"/>
    <mergeCell ref="F20:G20"/>
    <mergeCell ref="N16:N17"/>
    <mergeCell ref="O14:O15"/>
    <mergeCell ref="F19:G19"/>
    <mergeCell ref="A14:A20"/>
    <mergeCell ref="B14:B15"/>
    <mergeCell ref="C14:C15"/>
    <mergeCell ref="D14:D15"/>
    <mergeCell ref="E14:E15"/>
    <mergeCell ref="B16:B17"/>
    <mergeCell ref="C16:C17"/>
    <mergeCell ref="D16:D17"/>
    <mergeCell ref="E16:E17"/>
    <mergeCell ref="E21:E26"/>
    <mergeCell ref="D21:D26"/>
    <mergeCell ref="C21:C26"/>
    <mergeCell ref="B21:B26"/>
    <mergeCell ref="P14:P20"/>
    <mergeCell ref="M14:M15"/>
    <mergeCell ref="M16:M17"/>
    <mergeCell ref="T21:T23"/>
    <mergeCell ref="T24:T25"/>
    <mergeCell ref="U14:U20"/>
    <mergeCell ref="U21:U26"/>
    <mergeCell ref="F16:G16"/>
    <mergeCell ref="Q14:Q20"/>
    <mergeCell ref="Q21:Q26"/>
    <mergeCell ref="R21:R26"/>
    <mergeCell ref="F17:G17"/>
    <mergeCell ref="F14:G14"/>
    <mergeCell ref="O16:O17"/>
    <mergeCell ref="N14:N15"/>
    <mergeCell ref="F21:G26"/>
    <mergeCell ref="H21:H26"/>
    <mergeCell ref="I21:I26"/>
    <mergeCell ref="O21:O26"/>
    <mergeCell ref="C1:G1"/>
    <mergeCell ref="H1:R1"/>
    <mergeCell ref="K30:R30"/>
    <mergeCell ref="K29:R29"/>
    <mergeCell ref="A28:F28"/>
    <mergeCell ref="A8:C8"/>
    <mergeCell ref="D8:E8"/>
    <mergeCell ref="P21:P26"/>
    <mergeCell ref="R14:R20"/>
    <mergeCell ref="A21:A26"/>
    <mergeCell ref="A6:E6"/>
    <mergeCell ref="J21:J26"/>
    <mergeCell ref="K21:K26"/>
    <mergeCell ref="L21:L26"/>
    <mergeCell ref="M21:M26"/>
    <mergeCell ref="N21:N26"/>
  </mergeCells>
  <pageMargins left="0.39370078740157483" right="0.39370078740157483" top="0.39370078740157483" bottom="0.3937007874015748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Rleve M1 </vt:lpstr>
      <vt:lpstr>Rleve M2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Magic touch</dc:creator>
  <cp:lastModifiedBy>PC .AICHA</cp:lastModifiedBy>
  <cp:lastPrinted>2018-12-18T10:11:20Z</cp:lastPrinted>
  <dcterms:created xsi:type="dcterms:W3CDTF">2017-02-21T15:16:59Z</dcterms:created>
  <dcterms:modified xsi:type="dcterms:W3CDTF">2018-12-19T13:50:02Z</dcterms:modified>
</cp:coreProperties>
</file>