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950" windowHeight="7995"/>
  </bookViews>
  <sheets>
    <sheet name="L3.protection2019" sheetId="12" r:id="rId1"/>
    <sheet name="Feuil1" sheetId="13" r:id="rId2"/>
  </sheets>
  <calcPr calcId="124519"/>
</workbook>
</file>

<file path=xl/calcChain.xml><?xml version="1.0" encoding="utf-8"?>
<calcChain xmlns="http://schemas.openxmlformats.org/spreadsheetml/2006/main">
  <c r="M29" i="12"/>
  <c r="G29"/>
  <c r="K19"/>
  <c r="K16" l="1"/>
  <c r="P22"/>
  <c r="M26"/>
  <c r="N26" s="1"/>
  <c r="M27"/>
  <c r="N27" s="1"/>
  <c r="D22"/>
  <c r="M22"/>
  <c r="K27"/>
  <c r="M14"/>
  <c r="P14"/>
  <c r="K15"/>
  <c r="D28"/>
  <c r="K26"/>
  <c r="O28"/>
  <c r="M28"/>
  <c r="N28" s="1"/>
  <c r="K28"/>
  <c r="E28"/>
  <c r="K25"/>
  <c r="O24"/>
  <c r="M24"/>
  <c r="K24"/>
  <c r="K23"/>
  <c r="K22"/>
  <c r="O21"/>
  <c r="M21"/>
  <c r="N21" s="1"/>
  <c r="K21"/>
  <c r="E21"/>
  <c r="D21"/>
  <c r="O20"/>
  <c r="M20"/>
  <c r="N20" s="1"/>
  <c r="K20"/>
  <c r="K18"/>
  <c r="O17"/>
  <c r="M17"/>
  <c r="K17"/>
  <c r="E17"/>
  <c r="D17"/>
  <c r="O14"/>
  <c r="K14"/>
  <c r="R22" l="1"/>
  <c r="A29"/>
  <c r="N22"/>
  <c r="R14"/>
  <c r="N24"/>
  <c r="N14"/>
  <c r="N17"/>
  <c r="A30" l="1"/>
</calcChain>
</file>

<file path=xl/sharedStrings.xml><?xml version="1.0" encoding="utf-8"?>
<sst xmlns="http://schemas.openxmlformats.org/spreadsheetml/2006/main" count="75" uniqueCount="58">
  <si>
    <t>Année Universitaire :</t>
  </si>
  <si>
    <t>Prénom :</t>
  </si>
  <si>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</si>
  <si>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</si>
  <si>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</si>
  <si>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</si>
  <si>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</si>
  <si>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</si>
  <si>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</si>
  <si>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</si>
  <si>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</si>
  <si>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</si>
  <si>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Découverte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</si>
  <si>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</si>
  <si>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</si>
  <si>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</si>
  <si>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</si>
  <si>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</si>
  <si>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</si>
  <si>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</si>
  <si>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</si>
  <si>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>Ministère de l’Enseignement supérieur et de la Recherche scientifique</t>
  </si>
  <si>
    <t>Nom :</t>
  </si>
  <si>
    <t>Date et lieu de naissance :</t>
  </si>
  <si>
    <t>à</t>
  </si>
  <si>
    <t>N° d'inscription :</t>
  </si>
  <si>
    <t>Nature</t>
  </si>
  <si>
    <t>Code</t>
  </si>
  <si>
    <t>Matière(s) constitutive(s) de l'unité d'enseignement</t>
  </si>
  <si>
    <t>Résultats obtenus</t>
  </si>
  <si>
    <t>Algérie</t>
  </si>
  <si>
    <t>Année :</t>
  </si>
  <si>
    <t>RELEVE DE NOTES</t>
  </si>
  <si>
    <t>Unités d'enseignement (U.E)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</si>
  <si>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</si>
  <si>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</si>
  <si>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Agronomiques</t>
    </r>
  </si>
  <si>
    <t xml:space="preserve">Fait à Bordj Bou Arréridj le : </t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</si>
  <si>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Sciences Agronomiques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Protection des végétaux</t>
    </r>
  </si>
  <si>
    <t xml:space="preserve">Bio Ecologie des Bioagresseurs </t>
  </si>
  <si>
    <t>Les Principaux Bioagresseurs Animaux</t>
  </si>
  <si>
    <t>Les Principaux Bioagresseurs Végétaux</t>
  </si>
  <si>
    <t>Analyse Instrumentale</t>
  </si>
  <si>
    <t>Bio statistiques Bio informatiqes</t>
  </si>
  <si>
    <t>Amélioration _Plante_ Sélection variétal</t>
  </si>
  <si>
    <t>Initiation a la recherche bibliographie</t>
  </si>
  <si>
    <t>Méthodes de lutte et risques</t>
  </si>
  <si>
    <t>Planification et gestion de la lutte int</t>
  </si>
  <si>
    <t>Exprémentation Agricole</t>
  </si>
  <si>
    <t>Projet initiation a la rechecrche</t>
  </si>
  <si>
    <t>Eco toxicologie et analyse des réidus</t>
  </si>
  <si>
    <t>Socio economie Agricole</t>
  </si>
  <si>
    <t xml:space="preserve">Technique de communic et expres anglais </t>
  </si>
  <si>
    <r>
      <t xml:space="preserve">Diplôme préparé : </t>
    </r>
    <r>
      <rPr>
        <b/>
        <sz val="10"/>
        <color theme="1"/>
        <rFont val="Cambria"/>
        <family val="1"/>
        <scheme val="major"/>
      </rPr>
      <t>Licence Académique</t>
    </r>
  </si>
  <si>
    <t>L3</t>
  </si>
  <si>
    <t>Technique de commun et d expréss francais</t>
  </si>
  <si>
    <t>Semestre 5</t>
  </si>
  <si>
    <t>Semestre 6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</si>
</sst>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1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/>
    <xf numFmtId="0" fontId="4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64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/>
    </xf>
    <xf numFmtId="0" fontId="1" fillId="2" borderId="1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>
      <alignment horizontal="center" vertical="center" textRotation="90"/>
    </xf>
    <xf numFmtId="0" fontId="1" fillId="2" borderId="26" xfId="0" applyFont="1" applyFill="1" applyBorder="1" applyAlignment="1">
      <alignment horizontal="center" vertical="center" textRotation="90"/>
    </xf>
    <xf numFmtId="0" fontId="1" fillId="2" borderId="3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 textRotation="90"/>
    </xf>
    <xf numFmtId="0" fontId="1" fillId="2" borderId="26" xfId="0" applyFont="1" applyFill="1" applyBorder="1" applyAlignment="1">
      <alignment vertical="center" textRotation="90"/>
    </xf>
    <xf numFmtId="0" fontId="1" fillId="2" borderId="30" xfId="0" applyFont="1" applyFill="1" applyBorder="1" applyAlignment="1">
      <alignment vertical="center" textRotation="9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1" fillId="2" borderId="10" xfId="0" applyFont="1" applyFill="1" applyBorder="1" applyAlignment="1">
      <alignment horizontal="center" textRotation="90"/>
    </xf>
    <xf numFmtId="0" fontId="1" fillId="2" borderId="12" xfId="0" applyFont="1" applyFill="1" applyBorder="1" applyAlignment="1">
      <alignment textRotation="90"/>
    </xf>
    <xf numFmtId="0" fontId="1" fillId="2" borderId="13" xfId="0" applyFont="1" applyFill="1" applyBorder="1" applyAlignment="1">
      <alignment textRotation="90"/>
    </xf>
    <xf numFmtId="0" fontId="7" fillId="2" borderId="1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333375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0025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topLeftCell="A3" workbookViewId="0">
      <selection activeCell="R22" sqref="R22:R28"/>
    </sheetView>
  </sheetViews>
  <sheetFormatPr baseColWidth="10" defaultColWidth="11" defaultRowHeight="14.25"/>
  <cols>
    <col min="1" max="1" width="3.140625" style="6" customWidth="1"/>
    <col min="2" max="2" width="4.85546875" style="6" customWidth="1"/>
    <col min="3" max="3" width="13.42578125" style="6" customWidth="1"/>
    <col min="4" max="4" width="9.85546875" style="6" customWidth="1"/>
    <col min="5" max="5" width="4.42578125" style="6" customWidth="1"/>
    <col min="6" max="6" width="11" style="6"/>
    <col min="7" max="7" width="27.5703125" style="6" customWidth="1"/>
    <col min="8" max="8" width="6.140625" style="6" customWidth="1"/>
    <col min="9" max="9" width="4" style="6" customWidth="1"/>
    <col min="10" max="10" width="5.85546875" style="6" customWidth="1"/>
    <col min="11" max="11" width="5.5703125" style="6" customWidth="1"/>
    <col min="12" max="12" width="6" style="6" customWidth="1"/>
    <col min="13" max="13" width="8" style="6" customWidth="1"/>
    <col min="14" max="14" width="5.5703125" style="6" customWidth="1"/>
    <col min="15" max="15" width="6.42578125" style="6" bestFit="1" customWidth="1"/>
    <col min="16" max="16" width="5.28515625" style="6" customWidth="1"/>
    <col min="17" max="17" width="6" style="6" customWidth="1"/>
    <col min="18" max="18" width="5.85546875" style="6" customWidth="1"/>
    <col min="19" max="16384" width="11" style="6"/>
  </cols>
  <sheetData>
    <row r="1" spans="1:21" s="3" customFormat="1" ht="14.25" customHeight="1">
      <c r="A1" s="8"/>
      <c r="B1" s="8"/>
      <c r="C1" s="106" t="s">
        <v>19</v>
      </c>
      <c r="D1" s="106"/>
      <c r="E1" s="106"/>
      <c r="F1" s="106"/>
      <c r="G1" s="106"/>
      <c r="H1" s="106" t="s">
        <v>21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1" s="3" customFormat="1" ht="14.25" customHeight="1">
      <c r="A2" s="1"/>
      <c r="B2" s="1"/>
      <c r="C2" s="1"/>
      <c r="D2" s="9" t="s">
        <v>35</v>
      </c>
      <c r="E2" s="9"/>
      <c r="F2" s="9"/>
      <c r="G2" s="9"/>
      <c r="H2" s="9"/>
      <c r="I2" s="9"/>
      <c r="J2" s="9"/>
      <c r="K2" s="21"/>
      <c r="L2" s="1"/>
      <c r="M2" s="1"/>
      <c r="N2" s="1"/>
      <c r="O2" s="1"/>
      <c r="P2" s="2"/>
      <c r="Q2" s="1"/>
      <c r="R2" s="1"/>
    </row>
    <row r="3" spans="1:21" s="3" customFormat="1" ht="14.25" customHeight="1">
      <c r="A3" s="1"/>
      <c r="B3" s="1"/>
      <c r="C3" s="1"/>
      <c r="D3" s="9" t="s">
        <v>34</v>
      </c>
      <c r="E3" s="9"/>
      <c r="F3" s="9"/>
      <c r="G3" s="9"/>
      <c r="H3" s="9"/>
      <c r="I3" s="9"/>
      <c r="J3" s="9"/>
      <c r="K3" s="21"/>
      <c r="L3" s="1"/>
      <c r="M3" s="1"/>
      <c r="N3" s="1"/>
      <c r="O3" s="1"/>
      <c r="P3" s="2"/>
      <c r="Q3" s="1"/>
      <c r="R3" s="1"/>
    </row>
    <row r="4" spans="1:21" s="3" customFormat="1" ht="14.25" customHeight="1">
      <c r="A4" s="1"/>
      <c r="B4" s="1"/>
      <c r="C4" s="1"/>
      <c r="D4" s="9" t="s">
        <v>36</v>
      </c>
      <c r="E4" s="9"/>
      <c r="F4" s="9"/>
      <c r="G4" s="10"/>
      <c r="H4" s="9"/>
      <c r="I4" s="9"/>
      <c r="J4" s="9"/>
      <c r="K4" s="21"/>
      <c r="L4" s="1"/>
      <c r="M4" s="1"/>
      <c r="N4" s="1"/>
      <c r="O4" s="1"/>
      <c r="P4" s="2"/>
      <c r="Q4" s="1"/>
      <c r="R4" s="1"/>
    </row>
    <row r="5" spans="1:21" s="3" customFormat="1" ht="27">
      <c r="A5" s="107" t="s">
        <v>32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</row>
    <row r="6" spans="1:21" s="3" customFormat="1" ht="12.75">
      <c r="A6" s="89" t="s">
        <v>0</v>
      </c>
      <c r="B6" s="89"/>
      <c r="C6" s="89"/>
      <c r="D6" s="89"/>
      <c r="E6" s="89"/>
      <c r="F6" s="1"/>
      <c r="G6" s="1"/>
      <c r="H6" s="1"/>
      <c r="I6" s="1"/>
      <c r="J6" s="2"/>
      <c r="K6" s="1"/>
      <c r="L6" s="1"/>
      <c r="M6" s="1"/>
      <c r="N6" s="1"/>
      <c r="O6" s="1"/>
      <c r="P6" s="2"/>
      <c r="Q6" s="1"/>
      <c r="R6" s="1"/>
    </row>
    <row r="7" spans="1:21" s="3" customFormat="1" ht="12.75">
      <c r="A7" s="90" t="s">
        <v>22</v>
      </c>
      <c r="B7" s="90"/>
      <c r="C7" s="22"/>
      <c r="D7" s="19" t="s">
        <v>1</v>
      </c>
      <c r="E7" s="108"/>
      <c r="F7" s="108"/>
      <c r="G7" s="1" t="s">
        <v>23</v>
      </c>
      <c r="H7" s="108"/>
      <c r="I7" s="108"/>
      <c r="J7" s="4" t="s">
        <v>24</v>
      </c>
      <c r="K7" s="108"/>
      <c r="L7" s="108"/>
      <c r="M7" s="1"/>
      <c r="N7" s="108"/>
      <c r="O7" s="108"/>
      <c r="P7" s="5" t="s">
        <v>30</v>
      </c>
      <c r="Q7" s="1"/>
      <c r="R7" s="1"/>
    </row>
    <row r="8" spans="1:21" s="3" customFormat="1" ht="12.75">
      <c r="A8" s="89" t="s">
        <v>25</v>
      </c>
      <c r="B8" s="89"/>
      <c r="C8" s="89"/>
      <c r="D8" s="51"/>
      <c r="E8" s="51"/>
      <c r="F8" s="90" t="s">
        <v>38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21" s="3" customFormat="1" ht="12.75">
      <c r="A9" s="1" t="s">
        <v>53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1"/>
      <c r="O10" s="1"/>
      <c r="Q10" s="17" t="s">
        <v>31</v>
      </c>
      <c r="R10" s="17" t="s">
        <v>54</v>
      </c>
    </row>
    <row r="11" spans="1:21" ht="17.25" customHeight="1">
      <c r="A11" s="91" t="s">
        <v>7</v>
      </c>
      <c r="B11" s="94" t="s">
        <v>33</v>
      </c>
      <c r="C11" s="95"/>
      <c r="D11" s="95"/>
      <c r="E11" s="96"/>
      <c r="F11" s="94" t="s">
        <v>28</v>
      </c>
      <c r="G11" s="95"/>
      <c r="H11" s="95"/>
      <c r="I11" s="96"/>
      <c r="J11" s="94" t="s">
        <v>29</v>
      </c>
      <c r="K11" s="95"/>
      <c r="L11" s="95"/>
      <c r="M11" s="95"/>
      <c r="N11" s="95"/>
      <c r="O11" s="95"/>
      <c r="P11" s="95"/>
      <c r="Q11" s="95"/>
      <c r="R11" s="97"/>
      <c r="T11" s="46"/>
    </row>
    <row r="12" spans="1:21">
      <c r="A12" s="92"/>
      <c r="B12" s="48" t="s">
        <v>27</v>
      </c>
      <c r="C12" s="99" t="s">
        <v>26</v>
      </c>
      <c r="D12" s="101" t="s">
        <v>9</v>
      </c>
      <c r="E12" s="48" t="s">
        <v>2</v>
      </c>
      <c r="F12" s="99" t="s">
        <v>3</v>
      </c>
      <c r="G12" s="104"/>
      <c r="H12" s="101" t="s">
        <v>9</v>
      </c>
      <c r="I12" s="48" t="s">
        <v>2</v>
      </c>
      <c r="J12" s="83" t="s">
        <v>18</v>
      </c>
      <c r="K12" s="84"/>
      <c r="L12" s="85"/>
      <c r="M12" s="83" t="s">
        <v>6</v>
      </c>
      <c r="N12" s="84"/>
      <c r="O12" s="85"/>
      <c r="P12" s="83" t="s">
        <v>7</v>
      </c>
      <c r="Q12" s="84"/>
      <c r="R12" s="103"/>
    </row>
    <row r="13" spans="1:21" ht="17.25" customHeight="1" thickBot="1">
      <c r="A13" s="93"/>
      <c r="B13" s="98"/>
      <c r="C13" s="100"/>
      <c r="D13" s="102"/>
      <c r="E13" s="98"/>
      <c r="F13" s="100"/>
      <c r="G13" s="105"/>
      <c r="H13" s="102"/>
      <c r="I13" s="98"/>
      <c r="J13" s="23" t="s">
        <v>4</v>
      </c>
      <c r="K13" s="24" t="s">
        <v>10</v>
      </c>
      <c r="L13" s="47" t="s">
        <v>5</v>
      </c>
      <c r="M13" s="24" t="s">
        <v>4</v>
      </c>
      <c r="N13" s="24" t="s">
        <v>10</v>
      </c>
      <c r="O13" s="24" t="s">
        <v>5</v>
      </c>
      <c r="P13" s="23" t="s">
        <v>4</v>
      </c>
      <c r="Q13" s="24" t="s">
        <v>10</v>
      </c>
      <c r="R13" s="18" t="s">
        <v>5</v>
      </c>
      <c r="T13" s="7"/>
      <c r="U13" s="7"/>
    </row>
    <row r="14" spans="1:21" ht="20.25" customHeight="1">
      <c r="A14" s="86" t="s">
        <v>56</v>
      </c>
      <c r="B14" s="52" t="s">
        <v>13</v>
      </c>
      <c r="C14" s="66" t="s">
        <v>11</v>
      </c>
      <c r="D14" s="52">
        <v>16</v>
      </c>
      <c r="E14" s="52">
        <v>8</v>
      </c>
      <c r="F14" s="81" t="s">
        <v>39</v>
      </c>
      <c r="G14" s="82"/>
      <c r="H14" s="30">
        <v>4</v>
      </c>
      <c r="I14" s="30">
        <v>2</v>
      </c>
      <c r="J14" s="12"/>
      <c r="K14" s="30" t="str">
        <f>IF(J14&gt;=10,H14,"")</f>
        <v/>
      </c>
      <c r="L14" s="14"/>
      <c r="M14" s="72">
        <f>(J14*I14+J15*I15+J16*I16)/SUM(I14:I16)</f>
        <v>0</v>
      </c>
      <c r="N14" s="52">
        <f>IF(M14&gt;=10,SUM(H14:H16),SUM(K14:K16))</f>
        <v>0</v>
      </c>
      <c r="O14" s="68" t="str">
        <f>IF(OR(AND(L14=2,L16=""),AND(L14=2,L16=""),OR(L14=2,L16=2)),2,IF(AND(L14=1,L16=1),1,""))</f>
        <v/>
      </c>
      <c r="P14" s="74">
        <f>(J14*I14+J15*I15+J16*I16+J17*I17+J18*I18+J20*I20+J21*I21)/SUM(I14:I21)</f>
        <v>0</v>
      </c>
      <c r="Q14" s="52">
        <v>30</v>
      </c>
      <c r="R14" s="78" t="str">
        <f>IF(AND(O14=1,O17=1,O20=1,O21=1),1,IF(OR(O14=2,O17=2,O20=2,O21=2),2,""))</f>
        <v/>
      </c>
      <c r="T14" s="7"/>
      <c r="U14" s="69"/>
    </row>
    <row r="15" spans="1:21" ht="15" customHeight="1">
      <c r="A15" s="87"/>
      <c r="B15" s="53"/>
      <c r="C15" s="67"/>
      <c r="D15" s="53"/>
      <c r="E15" s="53"/>
      <c r="F15" s="55" t="s">
        <v>40</v>
      </c>
      <c r="G15" s="56"/>
      <c r="H15" s="28">
        <v>6</v>
      </c>
      <c r="I15" s="28">
        <v>3</v>
      </c>
      <c r="J15" s="11"/>
      <c r="K15" s="28" t="str">
        <f>IF(J15&gt;=10,H15,"")</f>
        <v/>
      </c>
      <c r="L15" s="15"/>
      <c r="M15" s="73"/>
      <c r="N15" s="53"/>
      <c r="O15" s="62"/>
      <c r="P15" s="75"/>
      <c r="Q15" s="53"/>
      <c r="R15" s="79"/>
      <c r="T15" s="7"/>
      <c r="U15" s="69"/>
    </row>
    <row r="16" spans="1:21">
      <c r="A16" s="87"/>
      <c r="B16" s="53"/>
      <c r="C16" s="67"/>
      <c r="D16" s="53"/>
      <c r="E16" s="53"/>
      <c r="F16" s="42" t="s">
        <v>41</v>
      </c>
      <c r="G16" s="43"/>
      <c r="H16" s="28">
        <v>6</v>
      </c>
      <c r="I16" s="28">
        <v>3</v>
      </c>
      <c r="J16" s="11"/>
      <c r="K16" s="28" t="str">
        <f>IF(J16&gt;=10,H16,"")</f>
        <v/>
      </c>
      <c r="L16" s="15"/>
      <c r="M16" s="73"/>
      <c r="N16" s="53"/>
      <c r="O16" s="62"/>
      <c r="P16" s="75"/>
      <c r="Q16" s="53"/>
      <c r="R16" s="79"/>
      <c r="T16" s="7"/>
      <c r="U16" s="69"/>
    </row>
    <row r="17" spans="1:21" ht="15.75" customHeight="1">
      <c r="A17" s="87"/>
      <c r="B17" s="53" t="s">
        <v>16</v>
      </c>
      <c r="C17" s="67" t="s">
        <v>20</v>
      </c>
      <c r="D17" s="53">
        <f>SUM(H17:H18)</f>
        <v>8</v>
      </c>
      <c r="E17" s="53">
        <f>SUM(I17:I18)</f>
        <v>4</v>
      </c>
      <c r="F17" s="55" t="s">
        <v>42</v>
      </c>
      <c r="G17" s="56"/>
      <c r="H17" s="28">
        <v>4</v>
      </c>
      <c r="I17" s="28">
        <v>2</v>
      </c>
      <c r="J17" s="11"/>
      <c r="K17" s="28" t="str">
        <f t="shared" ref="K17:K28" si="0">IF(J17&gt;=10,H17,"")</f>
        <v/>
      </c>
      <c r="L17" s="15"/>
      <c r="M17" s="73">
        <f>(J17*I17+J18*I18)/SUM(I17:I18)</f>
        <v>0</v>
      </c>
      <c r="N17" s="53">
        <f>IF(M17&gt;=10,SUM(H17:H18),SUM(K17:K18))</f>
        <v>0</v>
      </c>
      <c r="O17" s="62" t="str">
        <f>IF(AND(L17=1,L18=1),1,IF(OR(L17=2,L18=2),2,""))</f>
        <v/>
      </c>
      <c r="P17" s="75"/>
      <c r="Q17" s="53"/>
      <c r="R17" s="79"/>
      <c r="T17" s="7"/>
      <c r="U17" s="69"/>
    </row>
    <row r="18" spans="1:21">
      <c r="A18" s="87"/>
      <c r="B18" s="53"/>
      <c r="C18" s="67"/>
      <c r="D18" s="53"/>
      <c r="E18" s="53"/>
      <c r="F18" s="42" t="s">
        <v>43</v>
      </c>
      <c r="G18" s="43"/>
      <c r="H18" s="28">
        <v>4</v>
      </c>
      <c r="I18" s="28">
        <v>2</v>
      </c>
      <c r="J18" s="11"/>
      <c r="K18" s="28" t="str">
        <f t="shared" si="0"/>
        <v/>
      </c>
      <c r="L18" s="15"/>
      <c r="M18" s="73"/>
      <c r="N18" s="53"/>
      <c r="O18" s="62"/>
      <c r="P18" s="75"/>
      <c r="Q18" s="53"/>
      <c r="R18" s="79"/>
      <c r="T18" s="7"/>
      <c r="U18" s="69"/>
    </row>
    <row r="19" spans="1:21" ht="15" customHeight="1">
      <c r="A19" s="87"/>
      <c r="B19" s="48" t="s">
        <v>14</v>
      </c>
      <c r="C19" s="48" t="s">
        <v>12</v>
      </c>
      <c r="D19" s="48">
        <v>5</v>
      </c>
      <c r="E19" s="48">
        <v>3</v>
      </c>
      <c r="F19" s="42" t="s">
        <v>44</v>
      </c>
      <c r="G19" s="43"/>
      <c r="H19" s="35">
        <v>3</v>
      </c>
      <c r="I19" s="35">
        <v>2</v>
      </c>
      <c r="J19" s="11"/>
      <c r="K19" s="35" t="str">
        <f t="shared" si="0"/>
        <v/>
      </c>
      <c r="L19" s="15"/>
      <c r="M19" s="38"/>
      <c r="N19" s="35"/>
      <c r="O19" s="37"/>
      <c r="P19" s="75"/>
      <c r="Q19" s="53"/>
      <c r="R19" s="79"/>
      <c r="T19" s="7"/>
      <c r="U19" s="69"/>
    </row>
    <row r="20" spans="1:21" ht="15" customHeight="1">
      <c r="A20" s="87"/>
      <c r="B20" s="49"/>
      <c r="C20" s="49"/>
      <c r="D20" s="49"/>
      <c r="E20" s="49"/>
      <c r="F20" s="42" t="s">
        <v>45</v>
      </c>
      <c r="G20" s="43"/>
      <c r="H20" s="28">
        <v>2</v>
      </c>
      <c r="I20" s="28">
        <v>1</v>
      </c>
      <c r="J20" s="11"/>
      <c r="K20" s="28" t="str">
        <f t="shared" si="0"/>
        <v/>
      </c>
      <c r="L20" s="15"/>
      <c r="M20" s="29">
        <f>J20</f>
        <v>0</v>
      </c>
      <c r="N20" s="28" t="str">
        <f>IF(M20&gt;=10,H20,"")</f>
        <v/>
      </c>
      <c r="O20" s="27" t="str">
        <f>IF(L20="","",L20)</f>
        <v/>
      </c>
      <c r="P20" s="75"/>
      <c r="Q20" s="53"/>
      <c r="R20" s="79"/>
      <c r="T20" s="20"/>
      <c r="U20" s="69"/>
    </row>
    <row r="21" spans="1:21" ht="15" thickBot="1">
      <c r="A21" s="88"/>
      <c r="B21" s="39" t="s">
        <v>15</v>
      </c>
      <c r="C21" s="36" t="s">
        <v>8</v>
      </c>
      <c r="D21" s="24">
        <f>H21</f>
        <v>1</v>
      </c>
      <c r="E21" s="24">
        <f>I21</f>
        <v>1</v>
      </c>
      <c r="F21" s="44" t="s">
        <v>55</v>
      </c>
      <c r="G21" s="45"/>
      <c r="H21" s="24">
        <v>1</v>
      </c>
      <c r="I21" s="24">
        <v>1</v>
      </c>
      <c r="J21" s="13"/>
      <c r="K21" s="24" t="str">
        <f t="shared" si="0"/>
        <v/>
      </c>
      <c r="L21" s="16"/>
      <c r="M21" s="31">
        <f>J21</f>
        <v>0</v>
      </c>
      <c r="N21" s="24" t="str">
        <f>IF(M21&gt;=10,H21,"")</f>
        <v/>
      </c>
      <c r="O21" s="32" t="str">
        <f>IF(L21="","",L21)</f>
        <v/>
      </c>
      <c r="P21" s="76"/>
      <c r="Q21" s="77"/>
      <c r="R21" s="80"/>
      <c r="T21" s="20"/>
      <c r="U21" s="69"/>
    </row>
    <row r="22" spans="1:21">
      <c r="A22" s="63" t="s">
        <v>57</v>
      </c>
      <c r="B22" s="52" t="s">
        <v>13</v>
      </c>
      <c r="C22" s="66" t="s">
        <v>11</v>
      </c>
      <c r="D22" s="52">
        <f>SUM(H22:H23)</f>
        <v>14</v>
      </c>
      <c r="E22" s="52">
        <v>7</v>
      </c>
      <c r="F22" s="40" t="s">
        <v>46</v>
      </c>
      <c r="G22" s="41"/>
      <c r="H22" s="30">
        <v>8</v>
      </c>
      <c r="I22" s="30">
        <v>4</v>
      </c>
      <c r="J22" s="12"/>
      <c r="K22" s="30" t="str">
        <f t="shared" si="0"/>
        <v/>
      </c>
      <c r="L22" s="14"/>
      <c r="M22" s="72">
        <f>(J22*I22+J23*I23)/SUM(I22:I23)</f>
        <v>0</v>
      </c>
      <c r="N22" s="52">
        <f>IF(M22&gt;=10,SUM(H22:H23),SUM(K22:K23))</f>
        <v>0</v>
      </c>
      <c r="O22" s="68"/>
      <c r="P22" s="74">
        <f>(J22*I22+J23*I23+J27*I27+J24*I24+J25*I25+J26*I26+J28*I28)/SUM(I22:I28)</f>
        <v>0</v>
      </c>
      <c r="Q22" s="52">
        <v>30</v>
      </c>
      <c r="R22" s="78" t="str">
        <f>IF(AND(O22=1,O24=1,O28=1),1,IF(OR(O22=2,O24=2,O28=2),2,""))</f>
        <v/>
      </c>
      <c r="T22" s="54"/>
      <c r="U22" s="69"/>
    </row>
    <row r="23" spans="1:21">
      <c r="A23" s="64"/>
      <c r="B23" s="53"/>
      <c r="C23" s="67"/>
      <c r="D23" s="53"/>
      <c r="E23" s="53"/>
      <c r="F23" s="42" t="s">
        <v>47</v>
      </c>
      <c r="G23" s="43"/>
      <c r="H23" s="28">
        <v>6</v>
      </c>
      <c r="I23" s="28">
        <v>3</v>
      </c>
      <c r="J23" s="11"/>
      <c r="K23" s="28" t="str">
        <f t="shared" si="0"/>
        <v/>
      </c>
      <c r="L23" s="15"/>
      <c r="M23" s="73"/>
      <c r="N23" s="53"/>
      <c r="O23" s="62"/>
      <c r="P23" s="75"/>
      <c r="Q23" s="53"/>
      <c r="R23" s="79"/>
      <c r="T23" s="54"/>
      <c r="U23" s="69"/>
    </row>
    <row r="24" spans="1:21">
      <c r="A24" s="64"/>
      <c r="B24" s="53" t="s">
        <v>16</v>
      </c>
      <c r="C24" s="67" t="s">
        <v>20</v>
      </c>
      <c r="D24" s="53">
        <v>12</v>
      </c>
      <c r="E24" s="53">
        <v>6</v>
      </c>
      <c r="F24" s="42" t="s">
        <v>48</v>
      </c>
      <c r="G24" s="43"/>
      <c r="H24" s="28">
        <v>4</v>
      </c>
      <c r="I24" s="28">
        <v>2</v>
      </c>
      <c r="J24" s="11"/>
      <c r="K24" s="28" t="str">
        <f t="shared" si="0"/>
        <v/>
      </c>
      <c r="L24" s="15"/>
      <c r="M24" s="73">
        <f>(J24*I24+J25*I25)/SUM(I24:I25)</f>
        <v>0</v>
      </c>
      <c r="N24" s="53">
        <f>IF(M24&gt;=10,SUM(H24:H25),SUM(K24:K25))</f>
        <v>0</v>
      </c>
      <c r="O24" s="62" t="str">
        <f>IF(AND(L24=1,L25=1),1,IF(OR(L24=2,L25=2),2,""))</f>
        <v/>
      </c>
      <c r="P24" s="75"/>
      <c r="Q24" s="53"/>
      <c r="R24" s="79"/>
      <c r="T24" s="54"/>
      <c r="U24" s="69"/>
    </row>
    <row r="25" spans="1:21" ht="16.5" customHeight="1">
      <c r="A25" s="64"/>
      <c r="B25" s="53"/>
      <c r="C25" s="67"/>
      <c r="D25" s="53"/>
      <c r="E25" s="53"/>
      <c r="F25" s="55" t="s">
        <v>49</v>
      </c>
      <c r="G25" s="56"/>
      <c r="H25" s="28">
        <v>8</v>
      </c>
      <c r="I25" s="28">
        <v>4</v>
      </c>
      <c r="J25" s="11"/>
      <c r="K25" s="28" t="str">
        <f t="shared" si="0"/>
        <v/>
      </c>
      <c r="L25" s="15"/>
      <c r="M25" s="73"/>
      <c r="N25" s="53"/>
      <c r="O25" s="62"/>
      <c r="P25" s="75"/>
      <c r="Q25" s="53"/>
      <c r="R25" s="79"/>
      <c r="T25" s="54"/>
      <c r="U25" s="69"/>
    </row>
    <row r="26" spans="1:21" ht="18" customHeight="1">
      <c r="A26" s="64"/>
      <c r="B26" s="48" t="s">
        <v>14</v>
      </c>
      <c r="C26" s="109" t="s">
        <v>12</v>
      </c>
      <c r="D26" s="48">
        <v>3</v>
      </c>
      <c r="E26" s="48">
        <v>2</v>
      </c>
      <c r="F26" s="55" t="s">
        <v>50</v>
      </c>
      <c r="G26" s="56"/>
      <c r="H26" s="28">
        <v>2</v>
      </c>
      <c r="I26" s="28">
        <v>1</v>
      </c>
      <c r="J26" s="11"/>
      <c r="K26" s="28" t="str">
        <f t="shared" si="0"/>
        <v/>
      </c>
      <c r="L26" s="15"/>
      <c r="M26" s="29">
        <f t="shared" ref="M26:M27" si="1">J26</f>
        <v>0</v>
      </c>
      <c r="N26" s="28" t="str">
        <f t="shared" ref="N26:N27" si="2">IF(M26&gt;=10,H26,"")</f>
        <v/>
      </c>
      <c r="O26" s="27"/>
      <c r="P26" s="75"/>
      <c r="Q26" s="53"/>
      <c r="R26" s="79"/>
      <c r="T26" s="25"/>
      <c r="U26" s="69"/>
    </row>
    <row r="27" spans="1:21" ht="16.5" customHeight="1">
      <c r="A27" s="64"/>
      <c r="B27" s="49"/>
      <c r="C27" s="110"/>
      <c r="D27" s="49"/>
      <c r="E27" s="49"/>
      <c r="F27" s="70" t="s">
        <v>51</v>
      </c>
      <c r="G27" s="71"/>
      <c r="H27" s="28">
        <v>1</v>
      </c>
      <c r="I27" s="28">
        <v>1</v>
      </c>
      <c r="J27" s="11"/>
      <c r="K27" s="28" t="str">
        <f t="shared" si="0"/>
        <v/>
      </c>
      <c r="L27" s="15"/>
      <c r="M27" s="29">
        <f t="shared" si="1"/>
        <v>0</v>
      </c>
      <c r="N27" s="28" t="str">
        <f t="shared" si="2"/>
        <v/>
      </c>
      <c r="O27" s="27"/>
      <c r="P27" s="75"/>
      <c r="Q27" s="53"/>
      <c r="R27" s="79"/>
      <c r="T27" s="26"/>
      <c r="U27" s="69"/>
    </row>
    <row r="28" spans="1:21" ht="15.75" customHeight="1" thickBot="1">
      <c r="A28" s="65"/>
      <c r="B28" s="24" t="s">
        <v>15</v>
      </c>
      <c r="C28" s="34" t="s">
        <v>8</v>
      </c>
      <c r="D28" s="24">
        <f t="shared" ref="D28" si="3">H28</f>
        <v>1</v>
      </c>
      <c r="E28" s="24">
        <f>I28</f>
        <v>1</v>
      </c>
      <c r="F28" s="57" t="s">
        <v>52</v>
      </c>
      <c r="G28" s="58"/>
      <c r="H28" s="24">
        <v>1</v>
      </c>
      <c r="I28" s="24">
        <v>1</v>
      </c>
      <c r="J28" s="13"/>
      <c r="K28" s="24" t="str">
        <f t="shared" si="0"/>
        <v/>
      </c>
      <c r="L28" s="16"/>
      <c r="M28" s="31">
        <f>J28</f>
        <v>0</v>
      </c>
      <c r="N28" s="24" t="str">
        <f>IF(M28&gt;=10,H28,"")</f>
        <v/>
      </c>
      <c r="O28" s="32" t="str">
        <f>IF(L28="","",L28)</f>
        <v/>
      </c>
      <c r="P28" s="76"/>
      <c r="Q28" s="77"/>
      <c r="R28" s="80"/>
      <c r="T28" s="20"/>
      <c r="U28" s="69"/>
    </row>
    <row r="29" spans="1:21" s="3" customFormat="1" ht="15" customHeight="1">
      <c r="A29" s="59" t="str">
        <f>"Moyenne annuelle "&amp;R11&amp;" : "&amp;(ROUND(SUM(P15*SUM(E15:E22)+P23*SUM(E23:E28))/SUM(E15:E28),2))</f>
        <v>Moyenne annuelle  : 0</v>
      </c>
      <c r="B29" s="59"/>
      <c r="C29" s="59"/>
      <c r="D29" s="59"/>
      <c r="G29" s="60" t="str">
        <f>"Total des crédits cumulés pour l'année (S5+S6) : "&amp;SUM(Q14:Q28)</f>
        <v>Total des crédits cumulés pour l'année (S5+S6) : 60</v>
      </c>
      <c r="H29" s="60"/>
      <c r="I29" s="60"/>
      <c r="J29" s="60"/>
      <c r="K29" s="60"/>
      <c r="L29" s="33"/>
      <c r="M29" s="61" t="str">
        <f>" Total des crédits dans le cursus : "&amp;IF(R10="L1",Q22+Q14,IF(R10="L2",L29+60,L29+180))</f>
        <v xml:space="preserve"> Total des crédits dans le cursus : 180</v>
      </c>
      <c r="N29" s="61"/>
      <c r="O29" s="61"/>
      <c r="P29" s="61"/>
      <c r="Q29" s="61"/>
      <c r="R29" s="61"/>
    </row>
    <row r="30" spans="1:21" s="3" customFormat="1" ht="12.75">
      <c r="A30" s="50" t="str">
        <f>"Décision du jury :  Admis(e) / Session "&amp;IF(AND(R14=1,R22=1),1,IF(OR(R14=2,R22=2),2,""))</f>
        <v xml:space="preserve">Décision du jury :  Admis(e) / Session </v>
      </c>
      <c r="B30" s="50"/>
      <c r="C30" s="50"/>
      <c r="D30" s="50"/>
      <c r="E30" s="50"/>
      <c r="F30" s="50"/>
      <c r="G30" s="1"/>
      <c r="H30" s="21"/>
      <c r="I30" s="1"/>
      <c r="J30" s="2"/>
    </row>
    <row r="31" spans="1:21" s="3" customFormat="1" ht="12.75">
      <c r="B31" s="1"/>
      <c r="C31" s="1"/>
      <c r="D31" s="1"/>
      <c r="E31" s="1"/>
      <c r="F31" s="1"/>
      <c r="G31" s="1"/>
      <c r="H31" s="1"/>
      <c r="I31" s="1"/>
      <c r="J31" s="2"/>
      <c r="K31" s="51" t="s">
        <v>37</v>
      </c>
      <c r="L31" s="51"/>
      <c r="M31" s="51"/>
      <c r="N31" s="51"/>
      <c r="O31" s="51"/>
      <c r="P31" s="51"/>
      <c r="Q31" s="51"/>
      <c r="R31" s="51"/>
    </row>
    <row r="32" spans="1:21" s="3" customFormat="1" ht="12.75">
      <c r="A32" s="1"/>
      <c r="B32" s="51"/>
      <c r="C32" s="51"/>
      <c r="D32" s="51"/>
      <c r="E32" s="1"/>
      <c r="F32" s="1"/>
      <c r="G32" s="1"/>
      <c r="H32" s="1"/>
      <c r="I32" s="1"/>
      <c r="J32" s="2"/>
      <c r="K32" s="51" t="s">
        <v>17</v>
      </c>
      <c r="L32" s="51"/>
      <c r="M32" s="51"/>
      <c r="N32" s="51"/>
      <c r="O32" s="51"/>
      <c r="P32" s="51"/>
      <c r="Q32" s="51"/>
      <c r="R32" s="51"/>
    </row>
  </sheetData>
  <sheetProtection selectLockedCells="1"/>
  <mergeCells count="88">
    <mergeCell ref="C1:G1"/>
    <mergeCell ref="H1:R1"/>
    <mergeCell ref="A5:R5"/>
    <mergeCell ref="A6:E6"/>
    <mergeCell ref="A7:B7"/>
    <mergeCell ref="E7:F7"/>
    <mergeCell ref="H7:I7"/>
    <mergeCell ref="K7:L7"/>
    <mergeCell ref="N7:O7"/>
    <mergeCell ref="A8:C8"/>
    <mergeCell ref="D8:E8"/>
    <mergeCell ref="F8:R8"/>
    <mergeCell ref="A11:A13"/>
    <mergeCell ref="B11:E11"/>
    <mergeCell ref="F11:I11"/>
    <mergeCell ref="J11:R11"/>
    <mergeCell ref="B12:B13"/>
    <mergeCell ref="C12:C13"/>
    <mergeCell ref="D12:D13"/>
    <mergeCell ref="P12:R12"/>
    <mergeCell ref="M12:O12"/>
    <mergeCell ref="E12:E13"/>
    <mergeCell ref="F12:G13"/>
    <mergeCell ref="H12:H13"/>
    <mergeCell ref="I12:I13"/>
    <mergeCell ref="A14:A21"/>
    <mergeCell ref="B14:B16"/>
    <mergeCell ref="C14:C16"/>
    <mergeCell ref="D14:D16"/>
    <mergeCell ref="E14:E16"/>
    <mergeCell ref="B17:B18"/>
    <mergeCell ref="C17:C18"/>
    <mergeCell ref="D17:D18"/>
    <mergeCell ref="E17:E18"/>
    <mergeCell ref="C19:C20"/>
    <mergeCell ref="D19:D20"/>
    <mergeCell ref="E19:E20"/>
    <mergeCell ref="B19:B20"/>
    <mergeCell ref="J12:L12"/>
    <mergeCell ref="U14:U21"/>
    <mergeCell ref="M17:M18"/>
    <mergeCell ref="N17:N18"/>
    <mergeCell ref="O17:O18"/>
    <mergeCell ref="P14:P21"/>
    <mergeCell ref="Q14:Q21"/>
    <mergeCell ref="R14:R21"/>
    <mergeCell ref="M14:M16"/>
    <mergeCell ref="N14:N16"/>
    <mergeCell ref="B24:B25"/>
    <mergeCell ref="C24:C25"/>
    <mergeCell ref="D24:D25"/>
    <mergeCell ref="E24:E25"/>
    <mergeCell ref="M24:M25"/>
    <mergeCell ref="T22:T23"/>
    <mergeCell ref="F26:G26"/>
    <mergeCell ref="O14:O16"/>
    <mergeCell ref="U22:U28"/>
    <mergeCell ref="F27:G27"/>
    <mergeCell ref="M22:M23"/>
    <mergeCell ref="N22:N23"/>
    <mergeCell ref="O22:O23"/>
    <mergeCell ref="P22:P28"/>
    <mergeCell ref="Q22:Q28"/>
    <mergeCell ref="R22:R28"/>
    <mergeCell ref="F15:G15"/>
    <mergeCell ref="F17:G17"/>
    <mergeCell ref="F14:G14"/>
    <mergeCell ref="B32:D32"/>
    <mergeCell ref="K32:R32"/>
    <mergeCell ref="E22:E23"/>
    <mergeCell ref="B26:B27"/>
    <mergeCell ref="T24:T25"/>
    <mergeCell ref="F25:G25"/>
    <mergeCell ref="F28:G28"/>
    <mergeCell ref="A29:D29"/>
    <mergeCell ref="G29:K29"/>
    <mergeCell ref="M29:R29"/>
    <mergeCell ref="N24:N25"/>
    <mergeCell ref="O24:O25"/>
    <mergeCell ref="A22:A28"/>
    <mergeCell ref="B22:B23"/>
    <mergeCell ref="C22:C23"/>
    <mergeCell ref="D22:D23"/>
    <mergeCell ref="C26:C27"/>
    <mergeCell ref="D26:D27"/>
    <mergeCell ref="E26:E27"/>
    <mergeCell ref="A30:F30"/>
    <mergeCell ref="K31:R31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L3.protection2019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SNVSTU03</cp:lastModifiedBy>
  <cp:lastPrinted>2018-12-18T10:11:20Z</cp:lastPrinted>
  <dcterms:created xsi:type="dcterms:W3CDTF">2017-02-21T15:16:59Z</dcterms:created>
  <dcterms:modified xsi:type="dcterms:W3CDTF">2021-01-07T10:23:55Z</dcterms:modified>
</cp:coreProperties>
</file>