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MI LAYACHI\Downloads\"/>
    </mc:Choice>
  </mc:AlternateContent>
  <xr:revisionPtr revIDLastSave="0" documentId="13_ncr:1_{4AAAAF98-4C99-4F6A-B9A5-47928B2F0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seignement Etudiants" sheetId="14" r:id="rId1"/>
    <sheet name="L2 Ecologie et Env." sheetId="12" r:id="rId2"/>
  </sheets>
  <definedNames>
    <definedName name="Filieres">'Renseignement Etudiants'!$D$2:$D$6</definedName>
    <definedName name="Specialite_L">'Renseignement Etudiants'!$E$2:$E$10</definedName>
    <definedName name="Specialite_M">'Renseignement Etudiants'!$F$2:$F$10</definedName>
    <definedName name="_xlnm.Print_Area" localSheetId="1">'L2 Ecologie et Env.'!$A$1:$T$33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2" l="1"/>
  <c r="O19" i="12"/>
  <c r="P19" i="12"/>
  <c r="A8" i="12" l="1"/>
  <c r="A9" i="12"/>
  <c r="I9" i="12"/>
  <c r="J8" i="12"/>
  <c r="H8" i="12"/>
  <c r="E8" i="12"/>
  <c r="A7" i="12"/>
  <c r="K24" i="12" l="1"/>
  <c r="K23" i="12"/>
  <c r="K22" i="12"/>
  <c r="K21" i="12"/>
  <c r="K20" i="12"/>
  <c r="K18" i="12"/>
  <c r="K17" i="12"/>
  <c r="K16" i="12"/>
  <c r="K15" i="12"/>
  <c r="K14" i="12"/>
  <c r="P27" i="12" l="1"/>
  <c r="Q14" i="12" l="1"/>
  <c r="Q20" i="12"/>
  <c r="R20" i="12" s="1"/>
  <c r="P24" i="12"/>
  <c r="P23" i="12"/>
  <c r="O23" i="12"/>
  <c r="P21" i="12"/>
  <c r="O21" i="12"/>
  <c r="P20" i="12"/>
  <c r="O20" i="12"/>
  <c r="P18" i="12"/>
  <c r="O18" i="12"/>
  <c r="P17" i="12"/>
  <c r="O17" i="12"/>
  <c r="P15" i="12"/>
  <c r="O15" i="12"/>
  <c r="P14" i="12"/>
  <c r="R14" i="12" l="1"/>
  <c r="S20" i="12"/>
  <c r="S14" i="12"/>
  <c r="O25" i="12" l="1"/>
  <c r="G25" i="12"/>
</calcChain>
</file>

<file path=xl/sharedStrings.xml><?xml version="1.0" encoding="utf-8"?>
<sst xmlns="http://schemas.openxmlformats.org/spreadsheetml/2006/main" count="120" uniqueCount="88">
  <si>
    <t>Coef.</t>
  </si>
  <si>
    <t>Intitulé(s)</t>
  </si>
  <si>
    <t>Note</t>
  </si>
  <si>
    <t>Session</t>
  </si>
  <si>
    <t>U.E</t>
  </si>
  <si>
    <t>Semestre</t>
  </si>
  <si>
    <t>Crédit Requis</t>
  </si>
  <si>
    <t>Crédit</t>
  </si>
  <si>
    <t>Fondamentale</t>
  </si>
  <si>
    <t>UEF</t>
  </si>
  <si>
    <t>UED</t>
  </si>
  <si>
    <t>UEM</t>
  </si>
  <si>
    <t>Matière</t>
  </si>
  <si>
    <t>République Algérienne Démocratique et Populaire</t>
  </si>
  <si>
    <t>Méthodologique</t>
  </si>
  <si>
    <t xml:space="preserve">                                                </t>
  </si>
  <si>
    <t>Nature</t>
  </si>
  <si>
    <t>Code</t>
  </si>
  <si>
    <t>Matière(s) constitutive(s) de l'unité d'enseignement</t>
  </si>
  <si>
    <t>Résultats obtenus</t>
  </si>
  <si>
    <t>RELEVE DE NOTES</t>
  </si>
  <si>
    <t>Unités d'enseignement (U.E)</t>
  </si>
  <si>
    <t>Semestres</t>
  </si>
  <si>
    <t xml:space="preserve">              Ministère de l’Enseignement supérieur et de la Recherche scientifique</t>
  </si>
  <si>
    <t>Etablissement : Université Mohamed El Bachir El Ibrahimi - Bordj Bou Arréridj</t>
  </si>
  <si>
    <t>Déparement : Sciences Biologiques</t>
  </si>
  <si>
    <t>Diplôme préparé : Licence académique.</t>
  </si>
  <si>
    <t>Nom :</t>
  </si>
  <si>
    <t>Prénom :</t>
  </si>
  <si>
    <t>Fait à Bordj Bou Arréridj le :</t>
  </si>
  <si>
    <t>Découverte</t>
  </si>
  <si>
    <t>Date de naissance :</t>
  </si>
  <si>
    <t>Lieu de naissance :</t>
  </si>
  <si>
    <t>Wilaya de naissance :</t>
  </si>
  <si>
    <t>N d'inscription :</t>
  </si>
  <si>
    <t>Année universitaire :</t>
  </si>
  <si>
    <t>Date et lieu de naissance :</t>
  </si>
  <si>
    <t>Algérie</t>
  </si>
  <si>
    <t>Renseignement Etudiants</t>
  </si>
  <si>
    <t>Moyenne annuelle L2 :</t>
  </si>
  <si>
    <t>Zoologie</t>
  </si>
  <si>
    <t>Environnement et développement durable</t>
  </si>
  <si>
    <t>Génétique</t>
  </si>
  <si>
    <t>Techniques de communication et d'expréssion (en anglais)</t>
  </si>
  <si>
    <t>Biophysique</t>
  </si>
  <si>
    <t>Semestre (3)</t>
  </si>
  <si>
    <t>Semestre (4)</t>
  </si>
  <si>
    <t>Botanique</t>
  </si>
  <si>
    <t>Microbiologie</t>
  </si>
  <si>
    <t>Méthode d'étude et inventaire de la faune et la flore</t>
  </si>
  <si>
    <t>Ecologie générale</t>
  </si>
  <si>
    <t>Biostatistique</t>
  </si>
  <si>
    <t>Filière</t>
  </si>
  <si>
    <t>Spécilialité Licence</t>
  </si>
  <si>
    <t>Spécialité de Master</t>
  </si>
  <si>
    <t>Sciences agronomiques</t>
  </si>
  <si>
    <t>Protection des végétaux</t>
  </si>
  <si>
    <t>Sciences biologiques</t>
  </si>
  <si>
    <t>Production végétale</t>
  </si>
  <si>
    <t>Amélioration des plantes</t>
  </si>
  <si>
    <t>Sciences alimentaires</t>
  </si>
  <si>
    <t>Sol et eau</t>
  </si>
  <si>
    <t>Aménagement hydro-agricole</t>
  </si>
  <si>
    <t>Ecologie et Environnenemnt</t>
  </si>
  <si>
    <t>Biochimie</t>
  </si>
  <si>
    <t>Microbiologie appliquée</t>
  </si>
  <si>
    <t>Toxicologie</t>
  </si>
  <si>
    <t>Pays</t>
  </si>
  <si>
    <t>Alimentation, nutrution et pathologies</t>
  </si>
  <si>
    <t>Qualité des produits et sécurité alimentaire</t>
  </si>
  <si>
    <t>Ecologie et environnement</t>
  </si>
  <si>
    <t>Biodiversité et environnement</t>
  </si>
  <si>
    <t>Première année Licence</t>
  </si>
  <si>
    <t>Deuxième année Licence</t>
  </si>
  <si>
    <t>Troisième année Licence</t>
  </si>
  <si>
    <t>Spécialité</t>
  </si>
  <si>
    <t>Master 1</t>
  </si>
  <si>
    <t>Master 2</t>
  </si>
  <si>
    <t>Domaine : Sciences de la Nature et de la Vie</t>
  </si>
  <si>
    <t xml:space="preserve">Filière : </t>
  </si>
  <si>
    <t>Spécialité : --------------------------------------------</t>
  </si>
  <si>
    <t>Année : L2</t>
  </si>
  <si>
    <t>Année</t>
  </si>
  <si>
    <t>Faculté : Sciences de la Nature et de la Vie et Sciences de la Terre et de l'Univers</t>
  </si>
  <si>
    <t>Bordj Bou Arréridj</t>
  </si>
  <si>
    <t>Le Chef de Département</t>
  </si>
  <si>
    <t>Méthode de travail</t>
  </si>
  <si>
    <t>Décision du jury : Admis(e)/Session2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</si>
</sst>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[Red]0.00"/>
    <numFmt numFmtId="165" formatCode="0;[Red]0"/>
    <numFmt numFmtId="166" formatCode="[$-F800]dddd\,\ mmmm\ dd\,\ yyyy"/>
    <numFmt numFmtId="167" formatCode="[$-40C]d\ mmmm\ yyyy;@"/>
  </numFmts>
  <fonts count="15" x14ac:knownFonts="1">
    <font>
      <sz val="11"/>
      <color theme="1"/>
      <name val="Calibri"/>
      <family val="2"/>
      <charset val="178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b/>
      <sz val="2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/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4" fillId="2" borderId="0" xfId="0" applyFont="1" applyFill="1"/>
    <xf numFmtId="2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5" fontId="4" fillId="2" borderId="8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 applyAlignment="1">
      <alignment horizontal="right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1" fillId="0" borderId="0" xfId="0" applyFont="1"/>
    <xf numFmtId="0" fontId="7" fillId="4" borderId="1" xfId="0" applyFont="1" applyFill="1" applyBorder="1" applyAlignment="1">
      <alignment horizontal="left" vertical="center"/>
    </xf>
    <xf numFmtId="0" fontId="4" fillId="2" borderId="0" xfId="0" quotePrefix="1" applyFont="1" applyFill="1" applyAlignment="1">
      <alignment horizontal="left" vertical="center"/>
    </xf>
    <xf numFmtId="165" fontId="4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14" fontId="7" fillId="8" borderId="1" xfId="0" applyNumberFormat="1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>
      <alignment horizontal="right" vertical="center"/>
    </xf>
    <xf numFmtId="0" fontId="7" fillId="8" borderId="6" xfId="0" applyFont="1" applyFill="1" applyBorder="1" applyAlignment="1" applyProtection="1">
      <alignment horizontal="left" vertical="center"/>
      <protection locked="0"/>
    </xf>
    <xf numFmtId="0" fontId="13" fillId="8" borderId="1" xfId="0" applyFont="1" applyFill="1" applyBorder="1" applyProtection="1">
      <protection locked="0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Protection="1"/>
    <xf numFmtId="0" fontId="13" fillId="0" borderId="0" xfId="0" applyFont="1" applyProtection="1"/>
    <xf numFmtId="0" fontId="7" fillId="4" borderId="3" xfId="0" applyFont="1" applyFill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left" vertical="center"/>
    </xf>
    <xf numFmtId="0" fontId="13" fillId="4" borderId="1" xfId="0" applyFont="1" applyFill="1" applyBorder="1" applyProtection="1"/>
    <xf numFmtId="0" fontId="4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" fontId="7" fillId="8" borderId="1" xfId="0" applyNumberFormat="1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vertical="center" textRotation="90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164" fontId="4" fillId="2" borderId="7" xfId="0" applyNumberFormat="1" applyFont="1" applyFill="1" applyBorder="1" applyAlignment="1">
      <alignment horizontal="left" vertical="center"/>
    </xf>
    <xf numFmtId="166" fontId="6" fillId="2" borderId="0" xfId="0" applyNumberFormat="1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numFmt numFmtId="1" formatCode="0"/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47625</xdr:rowOff>
    </xdr:from>
    <xdr:to>
      <xdr:col>2</xdr:col>
      <xdr:colOff>21431</xdr:colOff>
      <xdr:row>3</xdr:row>
      <xdr:rowOff>133350</xdr:rowOff>
    </xdr:to>
    <xdr:pic>
      <xdr:nvPicPr>
        <xdr:cNvPr id="2" name="Image 1" descr="logo noire">
          <a:extLst>
            <a:ext uri="{FF2B5EF4-FFF2-40B4-BE49-F238E27FC236}">
              <a16:creationId xmlns:a16="http://schemas.microsoft.com/office/drawing/2014/main" id="{B869853E-72F8-4CEB-906B-24CE54A611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238125"/>
          <a:ext cx="583405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F774-CC89-4233-8243-93D886198F39}">
  <dimension ref="A1:F27"/>
  <sheetViews>
    <sheetView tabSelected="1" workbookViewId="0">
      <selection activeCell="B15" sqref="B15"/>
    </sheetView>
  </sheetViews>
  <sheetFormatPr baseColWidth="10" defaultRowHeight="12.75" x14ac:dyDescent="0.2"/>
  <cols>
    <col min="1" max="1" width="28.5703125" style="36" customWidth="1"/>
    <col min="2" max="2" width="53.85546875" style="37" customWidth="1"/>
    <col min="3" max="3" width="11.42578125" style="36"/>
    <col min="4" max="4" width="26.42578125" style="39" bestFit="1" customWidth="1"/>
    <col min="5" max="6" width="35.85546875" style="39" bestFit="1" customWidth="1"/>
    <col min="7" max="16384" width="11.42578125" style="36"/>
  </cols>
  <sheetData>
    <row r="1" spans="1:6" ht="28.5" x14ac:dyDescent="0.2">
      <c r="A1" s="66" t="s">
        <v>38</v>
      </c>
      <c r="B1" s="66"/>
      <c r="C1" s="35"/>
      <c r="D1" s="50" t="s">
        <v>52</v>
      </c>
      <c r="E1" s="50" t="s">
        <v>53</v>
      </c>
      <c r="F1" s="51" t="s">
        <v>54</v>
      </c>
    </row>
    <row r="2" spans="1:6" x14ac:dyDescent="0.2">
      <c r="D2" s="52"/>
      <c r="E2" s="52"/>
      <c r="F2" s="53"/>
    </row>
    <row r="3" spans="1:6" x14ac:dyDescent="0.2">
      <c r="A3" s="44" t="s">
        <v>27</v>
      </c>
      <c r="B3" s="45"/>
      <c r="D3" s="38" t="s">
        <v>55</v>
      </c>
      <c r="E3" s="39" t="s">
        <v>56</v>
      </c>
      <c r="F3" s="39" t="s">
        <v>56</v>
      </c>
    </row>
    <row r="4" spans="1:6" x14ac:dyDescent="0.2">
      <c r="A4" s="44" t="s">
        <v>28</v>
      </c>
      <c r="B4" s="45"/>
      <c r="D4" s="38" t="s">
        <v>57</v>
      </c>
      <c r="E4" s="39" t="s">
        <v>58</v>
      </c>
      <c r="F4" s="39" t="s">
        <v>59</v>
      </c>
    </row>
    <row r="5" spans="1:6" x14ac:dyDescent="0.2">
      <c r="A5" s="44" t="s">
        <v>31</v>
      </c>
      <c r="B5" s="46"/>
      <c r="D5" s="38" t="s">
        <v>60</v>
      </c>
      <c r="E5" s="39" t="s">
        <v>61</v>
      </c>
      <c r="F5" s="39" t="s">
        <v>62</v>
      </c>
    </row>
    <row r="6" spans="1:6" x14ac:dyDescent="0.2">
      <c r="A6" s="44" t="s">
        <v>32</v>
      </c>
      <c r="B6" s="45" t="s">
        <v>84</v>
      </c>
      <c r="D6" s="38" t="s">
        <v>63</v>
      </c>
      <c r="E6" s="39" t="s">
        <v>64</v>
      </c>
      <c r="F6" s="39" t="s">
        <v>64</v>
      </c>
    </row>
    <row r="7" spans="1:6" x14ac:dyDescent="0.2">
      <c r="A7" s="44" t="s">
        <v>33</v>
      </c>
      <c r="B7" s="45" t="s">
        <v>84</v>
      </c>
      <c r="E7" s="39" t="s">
        <v>48</v>
      </c>
      <c r="F7" s="39" t="s">
        <v>65</v>
      </c>
    </row>
    <row r="8" spans="1:6" x14ac:dyDescent="0.2">
      <c r="A8" s="47" t="s">
        <v>67</v>
      </c>
      <c r="B8" s="48" t="s">
        <v>37</v>
      </c>
      <c r="E8" s="39" t="s">
        <v>66</v>
      </c>
      <c r="F8" s="39" t="s">
        <v>66</v>
      </c>
    </row>
    <row r="9" spans="1:6" x14ac:dyDescent="0.2">
      <c r="A9" s="44" t="s">
        <v>34</v>
      </c>
      <c r="B9" s="63"/>
      <c r="E9" s="39" t="s">
        <v>68</v>
      </c>
      <c r="F9" s="39" t="s">
        <v>69</v>
      </c>
    </row>
    <row r="10" spans="1:6" x14ac:dyDescent="0.2">
      <c r="E10" s="39" t="s">
        <v>70</v>
      </c>
      <c r="F10" s="39" t="s">
        <v>71</v>
      </c>
    </row>
    <row r="11" spans="1:6" x14ac:dyDescent="0.2">
      <c r="A11" s="67" t="s">
        <v>72</v>
      </c>
      <c r="B11" s="67"/>
    </row>
    <row r="12" spans="1:6" x14ac:dyDescent="0.2">
      <c r="A12" s="40" t="s">
        <v>35</v>
      </c>
      <c r="B12" s="40"/>
    </row>
    <row r="14" spans="1:6" x14ac:dyDescent="0.2">
      <c r="A14" s="67" t="s">
        <v>73</v>
      </c>
      <c r="B14" s="67"/>
    </row>
    <row r="15" spans="1:6" x14ac:dyDescent="0.2">
      <c r="A15" s="40" t="s">
        <v>35</v>
      </c>
      <c r="B15" s="45"/>
    </row>
    <row r="16" spans="1:6" x14ac:dyDescent="0.2">
      <c r="A16" s="40" t="s">
        <v>52</v>
      </c>
      <c r="B16" s="49" t="s">
        <v>63</v>
      </c>
    </row>
    <row r="17" spans="1:2" x14ac:dyDescent="0.2">
      <c r="A17" s="54"/>
      <c r="B17" s="55"/>
    </row>
    <row r="18" spans="1:2" x14ac:dyDescent="0.2">
      <c r="A18" s="68" t="s">
        <v>74</v>
      </c>
      <c r="B18" s="68"/>
    </row>
    <row r="19" spans="1:2" x14ac:dyDescent="0.2">
      <c r="A19" s="56" t="s">
        <v>35</v>
      </c>
      <c r="B19" s="57"/>
    </row>
    <row r="20" spans="1:2" x14ac:dyDescent="0.2">
      <c r="A20" s="57" t="s">
        <v>75</v>
      </c>
      <c r="B20" s="58"/>
    </row>
    <row r="21" spans="1:2" x14ac:dyDescent="0.2">
      <c r="A21" s="54"/>
      <c r="B21" s="55"/>
    </row>
    <row r="22" spans="1:2" x14ac:dyDescent="0.2">
      <c r="A22" s="64" t="s">
        <v>76</v>
      </c>
      <c r="B22" s="65"/>
    </row>
    <row r="23" spans="1:2" x14ac:dyDescent="0.2">
      <c r="A23" s="56" t="s">
        <v>35</v>
      </c>
      <c r="B23" s="57"/>
    </row>
    <row r="24" spans="1:2" x14ac:dyDescent="0.2">
      <c r="A24" s="57" t="s">
        <v>75</v>
      </c>
      <c r="B24" s="57"/>
    </row>
    <row r="25" spans="1:2" x14ac:dyDescent="0.2">
      <c r="A25" s="54"/>
      <c r="B25" s="55"/>
    </row>
    <row r="26" spans="1:2" x14ac:dyDescent="0.2">
      <c r="A26" s="64" t="s">
        <v>77</v>
      </c>
      <c r="B26" s="65"/>
    </row>
    <row r="27" spans="1:2" x14ac:dyDescent="0.2">
      <c r="A27" s="56" t="s">
        <v>35</v>
      </c>
      <c r="B27" s="57"/>
    </row>
  </sheetData>
  <sheetProtection sheet="1" selectLockedCells="1"/>
  <mergeCells count="6">
    <mergeCell ref="A22:B22"/>
    <mergeCell ref="A26:B26"/>
    <mergeCell ref="A1:B1"/>
    <mergeCell ref="A11:B11"/>
    <mergeCell ref="A14:B14"/>
    <mergeCell ref="A18:B18"/>
  </mergeCells>
  <dataValidations count="3">
    <dataValidation type="list" allowBlank="1" showInputMessage="1" showErrorMessage="1" sqref="B24" xr:uid="{006577FE-9F76-4DF6-9661-967494DE3D9F}">
      <formula1>Specialite_M</formula1>
    </dataValidation>
    <dataValidation type="list" allowBlank="1" showInputMessage="1" showErrorMessage="1" sqref="B20" xr:uid="{B66056C9-82D6-4BA0-B801-E0589BBF6FF8}">
      <formula1>Specialite_L</formula1>
    </dataValidation>
    <dataValidation type="list" allowBlank="1" showInputMessage="1" showErrorMessage="1" sqref="B16" xr:uid="{0B0B8AC0-9534-49DF-8373-7BA9E7DEF413}">
      <formula1>Filieres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21E8-51CC-4356-B41C-E35F172A6251}">
  <sheetPr>
    <pageSetUpPr fitToPage="1"/>
  </sheetPr>
  <dimension ref="A1:U29"/>
  <sheetViews>
    <sheetView view="pageBreakPreview" zoomScaleNormal="100" zoomScaleSheetLayoutView="100" workbookViewId="0">
      <selection activeCell="L14" sqref="L14:M24"/>
    </sheetView>
  </sheetViews>
  <sheetFormatPr baseColWidth="10" defaultColWidth="11" defaultRowHeight="14.25" x14ac:dyDescent="0.2"/>
  <cols>
    <col min="1" max="1" width="4" style="2" customWidth="1"/>
    <col min="2" max="2" width="6.140625" style="2" customWidth="1"/>
    <col min="3" max="3" width="12.42578125" style="2" customWidth="1"/>
    <col min="4" max="5" width="7.28515625" style="2" customWidth="1"/>
    <col min="6" max="6" width="19.42578125" style="2" customWidth="1"/>
    <col min="7" max="7" width="22.28515625" style="2" customWidth="1"/>
    <col min="8" max="8" width="7.7109375" style="2" customWidth="1"/>
    <col min="9" max="9" width="8.42578125" style="2" customWidth="1"/>
    <col min="10" max="10" width="7.85546875" style="2" customWidth="1"/>
    <col min="11" max="11" width="6.28515625" style="2" customWidth="1"/>
    <col min="12" max="12" width="8" style="2" bestFit="1" customWidth="1"/>
    <col min="13" max="13" width="5.7109375" style="2" bestFit="1" customWidth="1"/>
    <col min="14" max="15" width="6.140625" style="2" customWidth="1"/>
    <col min="16" max="16" width="8.140625" style="2" customWidth="1"/>
    <col min="17" max="17" width="6.42578125" style="13" customWidth="1"/>
    <col min="18" max="18" width="7.42578125" style="2" customWidth="1"/>
    <col min="19" max="19" width="9.140625" style="2" bestFit="1" customWidth="1"/>
    <col min="20" max="20" width="5.28515625" style="2" customWidth="1"/>
    <col min="21" max="16384" width="11" style="2"/>
  </cols>
  <sheetData>
    <row r="1" spans="1:19" s="1" customFormat="1" ht="15" customHeight="1" x14ac:dyDescent="0.2">
      <c r="A1" s="8"/>
      <c r="B1" s="8"/>
      <c r="C1" s="70" t="s">
        <v>13</v>
      </c>
      <c r="D1" s="70"/>
      <c r="E1" s="70"/>
      <c r="F1" s="70"/>
      <c r="G1" s="70"/>
      <c r="H1" s="71" t="s">
        <v>23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1" customFormat="1" ht="12.75" x14ac:dyDescent="0.2">
      <c r="A2" s="3"/>
      <c r="B2" s="3"/>
      <c r="C2" s="4"/>
      <c r="D2" s="59" t="s">
        <v>24</v>
      </c>
      <c r="E2" s="32"/>
      <c r="F2" s="32"/>
      <c r="G2" s="32"/>
      <c r="H2" s="32"/>
      <c r="I2" s="32"/>
      <c r="J2" s="32"/>
      <c r="K2" s="4"/>
      <c r="L2" s="4"/>
      <c r="M2" s="4"/>
      <c r="N2" s="4"/>
      <c r="O2" s="4"/>
      <c r="P2" s="4"/>
      <c r="Q2" s="60"/>
      <c r="R2" s="4"/>
      <c r="S2" s="4"/>
    </row>
    <row r="3" spans="1:19" s="1" customFormat="1" ht="12.75" x14ac:dyDescent="0.2">
      <c r="A3" s="3"/>
      <c r="B3" s="3"/>
      <c r="C3" s="4"/>
      <c r="D3" s="59" t="s">
        <v>83</v>
      </c>
      <c r="E3" s="32"/>
      <c r="F3" s="32"/>
      <c r="G3" s="32"/>
      <c r="H3" s="32"/>
      <c r="I3" s="32"/>
      <c r="J3" s="32"/>
      <c r="K3" s="4"/>
      <c r="L3" s="4"/>
      <c r="M3" s="4"/>
      <c r="N3" s="4"/>
      <c r="O3" s="4"/>
      <c r="P3" s="4"/>
      <c r="Q3" s="60"/>
      <c r="R3" s="4"/>
      <c r="S3" s="4"/>
    </row>
    <row r="4" spans="1:19" s="1" customFormat="1" ht="12.75" x14ac:dyDescent="0.2">
      <c r="A4" s="3"/>
      <c r="B4" s="3"/>
      <c r="C4" s="4"/>
      <c r="D4" s="59" t="s">
        <v>25</v>
      </c>
      <c r="E4" s="32"/>
      <c r="F4" s="32"/>
      <c r="G4" s="4"/>
      <c r="H4" s="32"/>
      <c r="I4" s="32"/>
      <c r="J4" s="32"/>
      <c r="K4" s="4"/>
      <c r="L4" s="4"/>
      <c r="M4" s="4"/>
      <c r="N4" s="4"/>
      <c r="O4" s="4"/>
      <c r="P4" s="4"/>
      <c r="Q4" s="60"/>
      <c r="R4" s="4"/>
      <c r="S4" s="4"/>
    </row>
    <row r="5" spans="1:19" s="1" customFormat="1" ht="55.5" customHeight="1" x14ac:dyDescent="0.2">
      <c r="A5" s="72" t="s">
        <v>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s="1" customFormat="1" ht="6.75" customHeight="1" x14ac:dyDescent="0.2">
      <c r="A6" s="3"/>
      <c r="B6" s="3"/>
      <c r="C6" s="3"/>
      <c r="D6" s="3"/>
      <c r="E6" s="3" t="s">
        <v>15</v>
      </c>
      <c r="F6" s="3"/>
      <c r="G6" s="9"/>
      <c r="H6" s="3"/>
      <c r="I6" s="3"/>
      <c r="J6" s="5"/>
      <c r="K6" s="3"/>
      <c r="L6" s="3"/>
      <c r="M6" s="3"/>
      <c r="N6" s="3"/>
      <c r="O6" s="3"/>
      <c r="P6" s="3"/>
      <c r="Q6" s="11"/>
      <c r="R6" s="3"/>
      <c r="S6" s="3"/>
    </row>
    <row r="7" spans="1:19" s="1" customFormat="1" ht="12.75" x14ac:dyDescent="0.2">
      <c r="A7" s="4" t="str">
        <f>"Année universitaire : "&amp;'Renseignement Etudiants'!B15</f>
        <v xml:space="preserve">Année universitaire : </v>
      </c>
      <c r="B7" s="3"/>
      <c r="C7" s="3"/>
      <c r="D7" s="3"/>
      <c r="E7" s="3"/>
      <c r="F7" s="3"/>
      <c r="G7" s="3"/>
      <c r="H7" s="3"/>
      <c r="I7" s="3"/>
      <c r="J7" s="5"/>
      <c r="K7" s="3"/>
      <c r="L7" s="3"/>
      <c r="M7" s="3"/>
      <c r="N7" s="3"/>
      <c r="O7" s="3"/>
      <c r="P7" s="3"/>
      <c r="Q7" s="11"/>
      <c r="R7" s="3"/>
      <c r="S7" s="3"/>
    </row>
    <row r="8" spans="1:19" s="15" customFormat="1" ht="12.75" x14ac:dyDescent="0.2">
      <c r="A8" s="4" t="str">
        <f>"Nom : "&amp;'Renseignement Etudiants'!B3</f>
        <v xml:space="preserve">Nom : </v>
      </c>
      <c r="B8" s="4"/>
      <c r="C8" s="34"/>
      <c r="E8" s="34" t="str">
        <f>"Prénom : "&amp;'Renseignement Etudiants'!B4</f>
        <v xml:space="preserve">Prénom : </v>
      </c>
      <c r="G8" s="25" t="s">
        <v>36</v>
      </c>
      <c r="H8" s="73">
        <f>'Renseignement Etudiants'!B5</f>
        <v>0</v>
      </c>
      <c r="I8" s="73"/>
      <c r="J8" s="74" t="str">
        <f>CONCATENATE("à ",'Renseignement Etudiants'!B6,IF('Renseignement Etudiants'!B6='Renseignement Etudiants'!B7,"",CONCATENATE(" - Wilaya : ",'Renseignement Etudiants'!B7))," - ",'Renseignement Etudiants'!B8)</f>
        <v>à Bordj Bou Arréridj - Algérie</v>
      </c>
      <c r="K8" s="74"/>
      <c r="L8" s="74"/>
      <c r="M8" s="74"/>
      <c r="N8" s="74"/>
      <c r="O8" s="74"/>
      <c r="P8" s="74"/>
      <c r="Q8" s="74"/>
      <c r="R8" s="74"/>
      <c r="S8" s="74"/>
    </row>
    <row r="9" spans="1:19" s="15" customFormat="1" ht="15" customHeight="1" x14ac:dyDescent="0.2">
      <c r="A9" s="4" t="str">
        <f>"N° Inscription : "&amp;'Renseignement Etudiants'!B9</f>
        <v xml:space="preserve">N° Inscription : </v>
      </c>
      <c r="B9" s="4"/>
      <c r="C9" s="4"/>
      <c r="D9" s="32"/>
      <c r="E9" s="4" t="s">
        <v>78</v>
      </c>
      <c r="G9" s="4"/>
      <c r="H9" s="4" t="s">
        <v>79</v>
      </c>
      <c r="I9" s="41" t="str">
        <f>'Renseignement Etudiants'!B16</f>
        <v>Ecologie et Environnenemnt</v>
      </c>
      <c r="J9" s="4"/>
      <c r="K9" s="4"/>
      <c r="L9" s="4"/>
      <c r="M9" s="4"/>
      <c r="N9" s="4" t="s">
        <v>80</v>
      </c>
      <c r="O9" s="20"/>
      <c r="P9" s="20"/>
      <c r="Q9" s="42"/>
      <c r="R9" s="20"/>
      <c r="S9" s="20"/>
    </row>
    <row r="10" spans="1:19" s="1" customFormat="1" ht="21.75" customHeight="1" x14ac:dyDescent="0.2">
      <c r="A10" s="3" t="s">
        <v>26</v>
      </c>
      <c r="B10" s="6"/>
      <c r="C10" s="6"/>
      <c r="D10" s="6"/>
      <c r="E10" s="6"/>
      <c r="F10" s="6"/>
      <c r="G10" s="6"/>
      <c r="H10" s="6"/>
      <c r="I10" s="6"/>
      <c r="J10" s="19"/>
      <c r="K10" s="6"/>
      <c r="L10" s="6"/>
      <c r="M10" s="6"/>
      <c r="N10" s="6"/>
      <c r="O10" s="6"/>
      <c r="P10" s="6"/>
      <c r="Q10" s="10"/>
      <c r="R10" s="69" t="s">
        <v>81</v>
      </c>
      <c r="S10" s="69"/>
    </row>
    <row r="11" spans="1:19" ht="17.25" customHeight="1" x14ac:dyDescent="0.2">
      <c r="A11" s="85" t="s">
        <v>22</v>
      </c>
      <c r="B11" s="77" t="s">
        <v>21</v>
      </c>
      <c r="C11" s="77"/>
      <c r="D11" s="77"/>
      <c r="E11" s="77"/>
      <c r="F11" s="77" t="s">
        <v>18</v>
      </c>
      <c r="G11" s="77"/>
      <c r="H11" s="77"/>
      <c r="I11" s="77"/>
      <c r="J11" s="77" t="s">
        <v>19</v>
      </c>
      <c r="K11" s="77"/>
      <c r="L11" s="77"/>
      <c r="M11" s="77"/>
      <c r="N11" s="77"/>
      <c r="O11" s="77"/>
      <c r="P11" s="77"/>
      <c r="Q11" s="77"/>
      <c r="R11" s="77"/>
      <c r="S11" s="77"/>
    </row>
    <row r="12" spans="1:19" x14ac:dyDescent="0.2">
      <c r="A12" s="86"/>
      <c r="B12" s="78" t="s">
        <v>17</v>
      </c>
      <c r="C12" s="80" t="s">
        <v>16</v>
      </c>
      <c r="D12" s="79" t="s">
        <v>6</v>
      </c>
      <c r="E12" s="80" t="s">
        <v>0</v>
      </c>
      <c r="F12" s="80" t="s">
        <v>1</v>
      </c>
      <c r="G12" s="80"/>
      <c r="H12" s="79" t="s">
        <v>6</v>
      </c>
      <c r="I12" s="80" t="s">
        <v>0</v>
      </c>
      <c r="J12" s="80" t="s">
        <v>12</v>
      </c>
      <c r="K12" s="80"/>
      <c r="L12" s="80"/>
      <c r="M12" s="43"/>
      <c r="N12" s="80" t="s">
        <v>4</v>
      </c>
      <c r="O12" s="80"/>
      <c r="P12" s="80"/>
      <c r="Q12" s="80" t="s">
        <v>5</v>
      </c>
      <c r="R12" s="80"/>
      <c r="S12" s="80"/>
    </row>
    <row r="13" spans="1:19" ht="27" customHeight="1" x14ac:dyDescent="0.2">
      <c r="A13" s="86"/>
      <c r="B13" s="78"/>
      <c r="C13" s="80"/>
      <c r="D13" s="79"/>
      <c r="E13" s="80"/>
      <c r="F13" s="80"/>
      <c r="G13" s="80"/>
      <c r="H13" s="79"/>
      <c r="I13" s="80"/>
      <c r="J13" s="17" t="s">
        <v>2</v>
      </c>
      <c r="K13" s="18" t="s">
        <v>7</v>
      </c>
      <c r="L13" s="18" t="s">
        <v>3</v>
      </c>
      <c r="M13" s="43" t="s">
        <v>82</v>
      </c>
      <c r="N13" s="18" t="s">
        <v>2</v>
      </c>
      <c r="O13" s="18" t="s">
        <v>7</v>
      </c>
      <c r="P13" s="18" t="s">
        <v>3</v>
      </c>
      <c r="Q13" s="12" t="s">
        <v>2</v>
      </c>
      <c r="R13" s="18" t="s">
        <v>7</v>
      </c>
      <c r="S13" s="18" t="s">
        <v>3</v>
      </c>
    </row>
    <row r="14" spans="1:19" x14ac:dyDescent="0.2">
      <c r="A14" s="83" t="s">
        <v>45</v>
      </c>
      <c r="B14" s="27" t="s">
        <v>10</v>
      </c>
      <c r="C14" s="30" t="s">
        <v>30</v>
      </c>
      <c r="D14" s="28">
        <v>2</v>
      </c>
      <c r="E14" s="28">
        <v>2</v>
      </c>
      <c r="F14" s="84" t="s">
        <v>44</v>
      </c>
      <c r="G14" s="84"/>
      <c r="H14" s="16">
        <v>2</v>
      </c>
      <c r="I14" s="16">
        <v>2</v>
      </c>
      <c r="J14" s="14"/>
      <c r="K14" s="16" t="str">
        <f>IF(J14&gt;=10,H14,"")</f>
        <v/>
      </c>
      <c r="L14" s="26"/>
      <c r="M14" s="26"/>
      <c r="N14" s="29"/>
      <c r="O14" s="28"/>
      <c r="P14" s="28" t="str">
        <f>IF(ISBLANK(L14:L14),"",IF(AVERAGE(L14:L14)&lt;1,"Remplir les sessions",MAX(L14:L14)))</f>
        <v/>
      </c>
      <c r="Q14" s="81" t="str">
        <f>IF(SUMPRODUCT(N14:N19,E14:E19)=0,"",IFERROR(SUMPRODUCT(N14:N19,E14:E19)/SUM(E14:E19),""))</f>
        <v/>
      </c>
      <c r="R14" s="80" t="str">
        <f>IF(Q14="","",IF(OR(AVERAGE($Q$14,$Q$20)&gt;=10,Q14&gt;=10),SUM(D14:D19),IF(SUM(O14:O19)="","",SUM(O14:O19))))</f>
        <v/>
      </c>
      <c r="S14" s="80" t="str">
        <f>IFERROR(IF(ISBLANK(P14:P19),"",IF(AVERAGE(P14:P19)&lt;1,"Remplir les sessions",MAX(P14:P19))),"")</f>
        <v/>
      </c>
    </row>
    <row r="15" spans="1:19" x14ac:dyDescent="0.2">
      <c r="A15" s="83"/>
      <c r="B15" s="76" t="s">
        <v>9</v>
      </c>
      <c r="C15" s="76" t="s">
        <v>8</v>
      </c>
      <c r="D15" s="75">
        <v>16</v>
      </c>
      <c r="E15" s="75">
        <v>6</v>
      </c>
      <c r="F15" s="76" t="s">
        <v>41</v>
      </c>
      <c r="G15" s="76"/>
      <c r="H15" s="16">
        <v>6</v>
      </c>
      <c r="I15" s="16">
        <v>3</v>
      </c>
      <c r="J15" s="14"/>
      <c r="K15" s="33" t="str">
        <f t="shared" ref="K15:K24" si="0">IF(J15&gt;=10,H15,"")</f>
        <v/>
      </c>
      <c r="L15" s="26"/>
      <c r="M15" s="26"/>
      <c r="N15" s="82"/>
      <c r="O15" s="75" t="str">
        <f>IF(N15="","",IF(N15&gt;=10,D15,IF(SUM(K15:K16)="","",SUM(K15:K16))))</f>
        <v/>
      </c>
      <c r="P15" s="75" t="str">
        <f>IF(ISBLANK(L15:L16),"",IF(AVERAGE(L15:L16)&lt;1,"Remplir les sessions",MAX(L15:L16)))</f>
        <v/>
      </c>
      <c r="Q15" s="81"/>
      <c r="R15" s="80"/>
      <c r="S15" s="80"/>
    </row>
    <row r="16" spans="1:19" x14ac:dyDescent="0.2">
      <c r="A16" s="83"/>
      <c r="B16" s="76"/>
      <c r="C16" s="76"/>
      <c r="D16" s="75"/>
      <c r="E16" s="75"/>
      <c r="F16" s="76" t="s">
        <v>42</v>
      </c>
      <c r="G16" s="76"/>
      <c r="H16" s="16">
        <v>6</v>
      </c>
      <c r="I16" s="16">
        <v>3</v>
      </c>
      <c r="J16" s="14"/>
      <c r="K16" s="33" t="str">
        <f t="shared" si="0"/>
        <v/>
      </c>
      <c r="L16" s="26"/>
      <c r="M16" s="26"/>
      <c r="N16" s="82"/>
      <c r="O16" s="75"/>
      <c r="P16" s="75"/>
      <c r="Q16" s="81"/>
      <c r="R16" s="80"/>
      <c r="S16" s="80"/>
    </row>
    <row r="17" spans="1:21" x14ac:dyDescent="0.2">
      <c r="A17" s="83"/>
      <c r="B17" s="27" t="s">
        <v>11</v>
      </c>
      <c r="C17" s="27" t="s">
        <v>14</v>
      </c>
      <c r="D17" s="28">
        <v>2</v>
      </c>
      <c r="E17" s="28">
        <v>1</v>
      </c>
      <c r="F17" s="87" t="s">
        <v>43</v>
      </c>
      <c r="G17" s="88"/>
      <c r="H17" s="16">
        <v>4</v>
      </c>
      <c r="I17" s="16">
        <v>2</v>
      </c>
      <c r="J17" s="14"/>
      <c r="K17" s="33" t="str">
        <f t="shared" si="0"/>
        <v/>
      </c>
      <c r="L17" s="26"/>
      <c r="M17" s="26"/>
      <c r="N17" s="29"/>
      <c r="O17" s="28" t="str">
        <f>IF(N17="","",IF(N17&gt;=10,D17,IF(SUM(K17:K17)="","",SUM(K17:K17))))</f>
        <v/>
      </c>
      <c r="P17" s="28" t="str">
        <f>IF(ISBLANK(L17:L17),"",IF(AVERAGE(L17:L17)&lt;1,"Remplir les sessions",MAX(L17:L17)))</f>
        <v/>
      </c>
      <c r="Q17" s="81"/>
      <c r="R17" s="80"/>
      <c r="S17" s="80"/>
      <c r="U17" s="21"/>
    </row>
    <row r="18" spans="1:21" x14ac:dyDescent="0.2">
      <c r="A18" s="83"/>
      <c r="B18" s="62" t="s">
        <v>9</v>
      </c>
      <c r="C18" s="62" t="s">
        <v>8</v>
      </c>
      <c r="D18" s="31">
        <v>8</v>
      </c>
      <c r="E18" s="31">
        <v>3</v>
      </c>
      <c r="F18" s="87" t="s">
        <v>40</v>
      </c>
      <c r="G18" s="88"/>
      <c r="H18" s="16">
        <v>2</v>
      </c>
      <c r="I18" s="16">
        <v>2</v>
      </c>
      <c r="J18" s="14"/>
      <c r="K18" s="33" t="str">
        <f t="shared" si="0"/>
        <v/>
      </c>
      <c r="L18" s="26"/>
      <c r="M18" s="26"/>
      <c r="N18" s="29"/>
      <c r="O18" s="28" t="str">
        <f>IF(N18="","",IF(N18&gt;=10,D18,IF(SUM(K18:K18)="","",SUM(K18:K18))))</f>
        <v/>
      </c>
      <c r="P18" s="28" t="str">
        <f>IF(ISBLANK(L18:L18),"",IF(AVERAGE(L18:L18)&lt;1,"Remplir les sessions",MAX(L18:L18)))</f>
        <v/>
      </c>
      <c r="Q18" s="81"/>
      <c r="R18" s="80"/>
      <c r="S18" s="80"/>
      <c r="U18" s="21"/>
    </row>
    <row r="19" spans="1:21" x14ac:dyDescent="0.2">
      <c r="A19" s="83"/>
      <c r="B19" s="62" t="s">
        <v>11</v>
      </c>
      <c r="C19" s="62" t="s">
        <v>14</v>
      </c>
      <c r="D19" s="31">
        <v>2</v>
      </c>
      <c r="E19" s="31">
        <v>1</v>
      </c>
      <c r="F19" s="87" t="s">
        <v>86</v>
      </c>
      <c r="G19" s="88"/>
      <c r="H19" s="16">
        <v>2</v>
      </c>
      <c r="I19" s="16">
        <v>2</v>
      </c>
      <c r="J19" s="14"/>
      <c r="K19" s="33" t="str">
        <f t="shared" si="0"/>
        <v/>
      </c>
      <c r="L19" s="26"/>
      <c r="M19" s="26"/>
      <c r="N19" s="29"/>
      <c r="O19" s="28" t="str">
        <f>IF(N19="","",IF(N19&gt;=10,D19,IF(SUM(K19:K19)="","",SUM(K19:K19))))</f>
        <v/>
      </c>
      <c r="P19" s="28" t="str">
        <f>IF(ISBLANK(L19:L19),"",IF(AVERAGE(L19:L19)&lt;1,"Remplir les sessions",MAX(L19:L19)))</f>
        <v/>
      </c>
      <c r="Q19" s="81"/>
      <c r="R19" s="80"/>
      <c r="S19" s="80"/>
      <c r="U19" s="21"/>
    </row>
    <row r="20" spans="1:21" x14ac:dyDescent="0.2">
      <c r="A20" s="89" t="s">
        <v>46</v>
      </c>
      <c r="B20" s="27" t="s">
        <v>9</v>
      </c>
      <c r="C20" s="27" t="s">
        <v>8</v>
      </c>
      <c r="D20" s="28">
        <v>8</v>
      </c>
      <c r="E20" s="28">
        <v>3</v>
      </c>
      <c r="F20" s="76" t="s">
        <v>47</v>
      </c>
      <c r="G20" s="76"/>
      <c r="H20" s="16">
        <v>6</v>
      </c>
      <c r="I20" s="16">
        <v>3</v>
      </c>
      <c r="J20" s="14"/>
      <c r="K20" s="33" t="str">
        <f t="shared" si="0"/>
        <v/>
      </c>
      <c r="L20" s="26"/>
      <c r="M20" s="26"/>
      <c r="N20" s="29"/>
      <c r="O20" s="28" t="str">
        <f>IF(N20="","",IF(N20&gt;=10,D20,IF(SUM(K20:K20)="","",SUM(K20:K20))))</f>
        <v/>
      </c>
      <c r="P20" s="28" t="str">
        <f>IF(ISBLANK(L20:L20),"",IF(AVERAGE(L20:L20)&lt;1,"Remplir les sessions",MAX(L20:L20)))</f>
        <v/>
      </c>
      <c r="Q20" s="81" t="str">
        <f>IF(SUMPRODUCT(N20:N24,E20:E24)=0,"",IFERROR(SUMPRODUCT(N20:N24,E20:E24)/SUM(E20:E24),""))</f>
        <v/>
      </c>
      <c r="R20" s="80" t="str">
        <f>IF(Q20="","",IF(OR(AVERAGE($Q$14,$Q$20)&gt;=10,Q20&gt;=10),SUM(D20:D24),IF(SUM(O20:O24)="","",SUM(O20:O24))))</f>
        <v/>
      </c>
      <c r="S20" s="80" t="str">
        <f>IFERROR(IF(ISBLANK(P20:P24),"",IF(AVERAGE(P20:P24)&lt;1,"Remplir les sessions",MAX(P20:P24))),"")</f>
        <v/>
      </c>
    </row>
    <row r="21" spans="1:21" x14ac:dyDescent="0.2">
      <c r="A21" s="89"/>
      <c r="B21" s="76" t="s">
        <v>9</v>
      </c>
      <c r="C21" s="76" t="s">
        <v>8</v>
      </c>
      <c r="D21" s="75">
        <v>14</v>
      </c>
      <c r="E21" s="75">
        <v>5</v>
      </c>
      <c r="F21" s="76" t="s">
        <v>48</v>
      </c>
      <c r="G21" s="76"/>
      <c r="H21" s="16">
        <v>8</v>
      </c>
      <c r="I21" s="16">
        <v>3</v>
      </c>
      <c r="J21" s="14"/>
      <c r="K21" s="33" t="str">
        <f t="shared" si="0"/>
        <v/>
      </c>
      <c r="L21" s="26"/>
      <c r="M21" s="26"/>
      <c r="N21" s="82"/>
      <c r="O21" s="75" t="str">
        <f>IF(N21="","",IF(N21&gt;=10,D21,IF(SUM(K21:K22)="","",SUM(K21:K22))))</f>
        <v/>
      </c>
      <c r="P21" s="75" t="str">
        <f>IF(ISBLANK(L21:L22),"",IF(AVERAGE(L21:L22)&lt;1,"Remplir les sessions",MAX(L21:L22)))</f>
        <v/>
      </c>
      <c r="Q21" s="81"/>
      <c r="R21" s="80"/>
      <c r="S21" s="80"/>
    </row>
    <row r="22" spans="1:21" x14ac:dyDescent="0.2">
      <c r="A22" s="89"/>
      <c r="B22" s="76"/>
      <c r="C22" s="76"/>
      <c r="D22" s="75"/>
      <c r="E22" s="75"/>
      <c r="F22" s="87" t="s">
        <v>49</v>
      </c>
      <c r="G22" s="88"/>
      <c r="H22" s="16">
        <v>6</v>
      </c>
      <c r="I22" s="16">
        <v>2</v>
      </c>
      <c r="J22" s="14"/>
      <c r="K22" s="33" t="str">
        <f t="shared" si="0"/>
        <v/>
      </c>
      <c r="L22" s="26"/>
      <c r="M22" s="26"/>
      <c r="N22" s="82"/>
      <c r="O22" s="75"/>
      <c r="P22" s="75"/>
      <c r="Q22" s="81"/>
      <c r="R22" s="80"/>
      <c r="S22" s="80"/>
    </row>
    <row r="23" spans="1:21" x14ac:dyDescent="0.2">
      <c r="A23" s="89"/>
      <c r="B23" s="30" t="s">
        <v>11</v>
      </c>
      <c r="C23" s="30" t="s">
        <v>14</v>
      </c>
      <c r="D23" s="28">
        <v>4</v>
      </c>
      <c r="E23" s="28">
        <v>2</v>
      </c>
      <c r="F23" s="76" t="s">
        <v>50</v>
      </c>
      <c r="G23" s="76"/>
      <c r="H23" s="16">
        <v>4</v>
      </c>
      <c r="I23" s="16">
        <v>2</v>
      </c>
      <c r="J23" s="14"/>
      <c r="K23" s="33" t="str">
        <f t="shared" si="0"/>
        <v/>
      </c>
      <c r="L23" s="26"/>
      <c r="M23" s="26"/>
      <c r="N23" s="29"/>
      <c r="O23" s="28" t="str">
        <f>IF(N23="","",IF(N23&gt;=10,D23,IF(SUM(K23:K23)="","",SUM(K23:K23))))</f>
        <v/>
      </c>
      <c r="P23" s="28" t="str">
        <f>IF(ISBLANK(L23:L23),"",IF(AVERAGE(L23:L23)&lt;1,"Remplir les sessions",MAX(L23:L23)))</f>
        <v/>
      </c>
      <c r="Q23" s="81"/>
      <c r="R23" s="80"/>
      <c r="S23" s="80"/>
    </row>
    <row r="24" spans="1:21" x14ac:dyDescent="0.2">
      <c r="A24" s="89"/>
      <c r="B24" s="62" t="s">
        <v>11</v>
      </c>
      <c r="C24" s="62" t="s">
        <v>14</v>
      </c>
      <c r="D24" s="31">
        <v>4</v>
      </c>
      <c r="E24" s="31">
        <v>2</v>
      </c>
      <c r="F24" s="87" t="s">
        <v>51</v>
      </c>
      <c r="G24" s="88"/>
      <c r="H24" s="16">
        <v>5</v>
      </c>
      <c r="I24" s="16">
        <v>3</v>
      </c>
      <c r="J24" s="14"/>
      <c r="K24" s="33" t="str">
        <f t="shared" si="0"/>
        <v/>
      </c>
      <c r="L24" s="26"/>
      <c r="M24" s="26"/>
      <c r="N24" s="29"/>
      <c r="O24" s="61"/>
      <c r="P24" s="28" t="str">
        <f>IF(ISBLANK(L24:L24),"",IF(AVERAGE(L24:L24)&lt;1,"Remplir les sessions",MAX(L24:L24)))</f>
        <v/>
      </c>
      <c r="Q24" s="81"/>
      <c r="R24" s="80"/>
      <c r="S24" s="80"/>
    </row>
    <row r="25" spans="1:21" x14ac:dyDescent="0.2">
      <c r="A25" s="7"/>
      <c r="B25" s="22"/>
      <c r="C25" s="24" t="s">
        <v>39</v>
      </c>
      <c r="D25" s="90">
        <v>12.03</v>
      </c>
      <c r="E25" s="90"/>
      <c r="F25" s="3"/>
      <c r="G25" s="4" t="str">
        <f>"Total des crédits cumulés pour l'année (S3+S4): "&amp;SUM(R14,R20)</f>
        <v>Total des crédits cumulés pour l'année (S3+S4): 0</v>
      </c>
      <c r="H25" s="3"/>
      <c r="I25" s="3"/>
      <c r="J25" s="3"/>
      <c r="K25" s="3"/>
      <c r="N25" s="3"/>
      <c r="O25" s="23" t="str">
        <f>"Total des crédits dans le cursus : "&amp;60+SUM(R14:R24)</f>
        <v>Total des crédits dans le cursus : 60</v>
      </c>
      <c r="Q25" s="11"/>
      <c r="R25" s="3"/>
      <c r="S25" s="3"/>
    </row>
    <row r="26" spans="1:21" ht="15" customHeight="1" x14ac:dyDescent="0.2">
      <c r="B26" s="74" t="s">
        <v>87</v>
      </c>
      <c r="C26" s="74"/>
      <c r="D26" s="74"/>
      <c r="E26" s="74"/>
      <c r="F26" s="4"/>
      <c r="G26" s="3"/>
      <c r="H26" s="7"/>
      <c r="I26" s="3"/>
      <c r="J26" s="5"/>
      <c r="K26" s="6"/>
      <c r="L26" s="10"/>
      <c r="M26" s="10"/>
      <c r="N26" s="6"/>
      <c r="O26" s="6"/>
      <c r="P26" s="6"/>
      <c r="Q26" s="10"/>
      <c r="R26" s="6"/>
      <c r="S26" s="6"/>
    </row>
    <row r="27" spans="1:21" ht="18" customHeight="1" x14ac:dyDescent="0.2">
      <c r="A27" s="6"/>
      <c r="B27" s="3"/>
      <c r="C27" s="3"/>
      <c r="D27" s="3"/>
      <c r="E27" s="3"/>
      <c r="F27" s="3"/>
      <c r="G27" s="3"/>
      <c r="H27" s="3"/>
      <c r="I27" s="3"/>
      <c r="J27" s="5"/>
      <c r="K27" s="91" t="s">
        <v>29</v>
      </c>
      <c r="L27" s="91"/>
      <c r="M27" s="91"/>
      <c r="N27" s="91"/>
      <c r="O27" s="91"/>
      <c r="P27" s="92">
        <f ca="1">TODAY()</f>
        <v>45960</v>
      </c>
      <c r="Q27" s="92"/>
      <c r="R27" s="92"/>
      <c r="S27" s="92"/>
    </row>
    <row r="28" spans="1:21" ht="15" customHeight="1" x14ac:dyDescent="0.2">
      <c r="A28" s="3"/>
      <c r="B28" s="3"/>
      <c r="C28" s="3"/>
      <c r="D28" s="5"/>
      <c r="E28" s="3"/>
      <c r="F28" s="3"/>
      <c r="G28" s="3"/>
      <c r="H28" s="3"/>
      <c r="I28" s="3"/>
      <c r="J28" s="5"/>
      <c r="K28" s="93" t="s">
        <v>85</v>
      </c>
      <c r="L28" s="93"/>
      <c r="M28" s="93"/>
      <c r="N28" s="93"/>
      <c r="O28" s="93"/>
      <c r="P28" s="93"/>
      <c r="Q28" s="93"/>
      <c r="R28" s="93"/>
      <c r="S28" s="93"/>
    </row>
    <row r="29" spans="1:21" ht="32.25" customHeight="1" x14ac:dyDescent="0.2"/>
  </sheetData>
  <sheetProtection sheet="1" selectLockedCells="1"/>
  <mergeCells count="58">
    <mergeCell ref="Q20:Q24"/>
    <mergeCell ref="R20:R24"/>
    <mergeCell ref="S20:S24"/>
    <mergeCell ref="P21:P22"/>
    <mergeCell ref="N21:N22"/>
    <mergeCell ref="O21:O22"/>
    <mergeCell ref="B26:E26"/>
    <mergeCell ref="D25:E25"/>
    <mergeCell ref="K27:O27"/>
    <mergeCell ref="P27:S27"/>
    <mergeCell ref="K28:S28"/>
    <mergeCell ref="A20:A24"/>
    <mergeCell ref="F20:G20"/>
    <mergeCell ref="B21:B22"/>
    <mergeCell ref="C21:C22"/>
    <mergeCell ref="D21:D22"/>
    <mergeCell ref="E21:E22"/>
    <mergeCell ref="F21:G21"/>
    <mergeCell ref="F22:G22"/>
    <mergeCell ref="F23:G23"/>
    <mergeCell ref="F24:G24"/>
    <mergeCell ref="A14:A19"/>
    <mergeCell ref="F14:G14"/>
    <mergeCell ref="C12:C13"/>
    <mergeCell ref="D12:D13"/>
    <mergeCell ref="E12:E13"/>
    <mergeCell ref="F12:G13"/>
    <mergeCell ref="A11:A13"/>
    <mergeCell ref="B11:E11"/>
    <mergeCell ref="F11:I11"/>
    <mergeCell ref="F19:G19"/>
    <mergeCell ref="F18:G18"/>
    <mergeCell ref="F17:G17"/>
    <mergeCell ref="B15:B16"/>
    <mergeCell ref="C15:C16"/>
    <mergeCell ref="D15:D16"/>
    <mergeCell ref="E15:E16"/>
    <mergeCell ref="F15:G15"/>
    <mergeCell ref="F16:G16"/>
    <mergeCell ref="J11:S11"/>
    <mergeCell ref="B12:B13"/>
    <mergeCell ref="H12:H13"/>
    <mergeCell ref="I12:I13"/>
    <mergeCell ref="J12:L12"/>
    <mergeCell ref="N12:P12"/>
    <mergeCell ref="Q12:S12"/>
    <mergeCell ref="Q14:Q19"/>
    <mergeCell ref="R14:R19"/>
    <mergeCell ref="N15:N16"/>
    <mergeCell ref="O15:O16"/>
    <mergeCell ref="P15:P16"/>
    <mergeCell ref="S14:S19"/>
    <mergeCell ref="R10:S10"/>
    <mergeCell ref="C1:G1"/>
    <mergeCell ref="H1:S1"/>
    <mergeCell ref="A5:S5"/>
    <mergeCell ref="H8:I8"/>
    <mergeCell ref="J8:S8"/>
  </mergeCells>
  <conditionalFormatting sqref="L14:M23 J14:J24">
    <cfRule type="containsBlanks" dxfId="7" priority="9">
      <formula>LEN(TRIM(J14))=0</formula>
    </cfRule>
  </conditionalFormatting>
  <conditionalFormatting sqref="P14:P23">
    <cfRule type="cellIs" dxfId="6" priority="7" operator="greaterThan">
      <formula>2</formula>
    </cfRule>
    <cfRule type="containsBlanks" dxfId="5" priority="8">
      <formula>LEN(TRIM(P14))=0</formula>
    </cfRule>
  </conditionalFormatting>
  <conditionalFormatting sqref="S14:S23">
    <cfRule type="cellIs" dxfId="4" priority="6" operator="greaterThan">
      <formula>2</formula>
    </cfRule>
  </conditionalFormatting>
  <conditionalFormatting sqref="L24:M24">
    <cfRule type="containsBlanks" dxfId="3" priority="5">
      <formula>LEN(TRIM(L24))=0</formula>
    </cfRule>
  </conditionalFormatting>
  <conditionalFormatting sqref="P24">
    <cfRule type="cellIs" dxfId="2" priority="3" operator="greaterThan">
      <formula>2</formula>
    </cfRule>
    <cfRule type="containsBlanks" dxfId="1" priority="4">
      <formula>LEN(TRIM(P24))=0</formula>
    </cfRule>
  </conditionalFormatting>
  <conditionalFormatting sqref="S24">
    <cfRule type="cellIs" dxfId="0" priority="2" operator="greaterThan">
      <formula>2</formula>
    </cfRule>
  </conditionalFormatting>
  <pageMargins left="0.25" right="0.25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Renseignement Etudiants</vt:lpstr>
      <vt:lpstr>L2 Ecologie et Env.</vt:lpstr>
      <vt:lpstr>Filieres</vt:lpstr>
      <vt:lpstr>Specialite_L</vt:lpstr>
      <vt:lpstr>Specialite_M</vt:lpstr>
      <vt:lpstr>'L2 Ecologie et Env.'!Zone_d_impression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 touch</dc:creator>
  <cp:lastModifiedBy>GASMI LAYACHI</cp:lastModifiedBy>
  <cp:lastPrinted>2025-10-30T09:04:42Z</cp:lastPrinted>
  <dcterms:created xsi:type="dcterms:W3CDTF">2017-02-21T15:16:59Z</dcterms:created>
  <dcterms:modified xsi:type="dcterms:W3CDTF">2025-10-30T09:08:57Z</dcterms:modified>
</cp:coreProperties>
</file>